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480" yWindow="90" windowWidth="15180" windowHeight="11385" tabRatio="652" firstSheet="1" activeTab="2"/>
  </bookViews>
  <sheets>
    <sheet name="JD" sheetId="1" state="hidden" r:id="rId1"/>
    <sheet name="Soumrak" sheetId="2" r:id="rId2"/>
    <sheet name="SoumGraf" sheetId="3" r:id="rId3"/>
  </sheets>
  <definedNames>
    <definedName name="L_1">#REF!</definedName>
    <definedName name="L_2">#REF!</definedName>
    <definedName name="L_4">#REF!</definedName>
    <definedName name="L_5">#REF!</definedName>
    <definedName name="L_6">#REF!</definedName>
    <definedName name="L_7">#REF!</definedName>
    <definedName name="L_8">#REF!</definedName>
    <definedName name="LamS">#REF!</definedName>
    <definedName name="LM">#REF!</definedName>
    <definedName name="LS">#REF!</definedName>
    <definedName name="M_1">#REF!</definedName>
    <definedName name="M_2">#REF!</definedName>
    <definedName name="M_4">#REF!</definedName>
    <definedName name="M_5">#REF!</definedName>
    <definedName name="M_6">#REF!</definedName>
    <definedName name="M_7">#REF!</definedName>
    <definedName name="M_8">#REF!</definedName>
    <definedName name="Ms">#REF!</definedName>
    <definedName name="RS">#REF!</definedName>
    <definedName name="t">#REF!</definedName>
    <definedName name="u_1">#REF!</definedName>
    <definedName name="u_2">#REF!</definedName>
    <definedName name="u_4">#REF!</definedName>
    <definedName name="u_5">#REF!</definedName>
    <definedName name="u_6">#REF!</definedName>
    <definedName name="u_7">#REF!</definedName>
    <definedName name="u_8">#REF!</definedName>
  </definedNames>
  <calcPr fullCalcOnLoad="1"/>
</workbook>
</file>

<file path=xl/comments3.xml><?xml version="1.0" encoding="utf-8"?>
<comments xmlns="http://schemas.openxmlformats.org/spreadsheetml/2006/main">
  <authors>
    <author>Scania</author>
  </authors>
  <commentList>
    <comment ref="A2" authorId="0">
      <text>
        <r>
          <rPr>
            <b/>
            <sz val="8"/>
            <rFont val="Tahoma"/>
            <family val="0"/>
          </rPr>
          <t>Praha: 50°s. šířky</t>
        </r>
      </text>
    </comment>
  </commentList>
</comments>
</file>

<file path=xl/sharedStrings.xml><?xml version="1.0" encoding="utf-8"?>
<sst xmlns="http://schemas.openxmlformats.org/spreadsheetml/2006/main" count="66" uniqueCount="37">
  <si>
    <t>JULIÁNSKÉ DATUM</t>
  </si>
  <si>
    <t>UT:</t>
  </si>
  <si>
    <t>SEČ:</t>
  </si>
  <si>
    <t>M</t>
  </si>
  <si>
    <t>D</t>
  </si>
  <si>
    <t>JD:</t>
  </si>
  <si>
    <t>(aktuálně UT)</t>
  </si>
  <si>
    <t>(aktuálně SEČ)</t>
  </si>
  <si>
    <t>(s ohledem na daum+čas)</t>
  </si>
  <si>
    <t>E (h)</t>
  </si>
  <si>
    <t>LS (°)</t>
  </si>
  <si>
    <t>deltaS</t>
  </si>
  <si>
    <t>T0</t>
  </si>
  <si>
    <t>čas. rovnice</t>
  </si>
  <si>
    <t>zem. šířka</t>
  </si>
  <si>
    <t>T0 (občan)</t>
  </si>
  <si>
    <t>T0 (nautic)</t>
  </si>
  <si>
    <t>T0 (astro)</t>
  </si>
  <si>
    <t>konec</t>
  </si>
  <si>
    <t>začátek</t>
  </si>
  <si>
    <t>Nautický</t>
  </si>
  <si>
    <t>Občanský</t>
  </si>
  <si>
    <t>Astronomický</t>
  </si>
  <si>
    <t>ZÁPAD SLUNCE</t>
  </si>
  <si>
    <t>VÝCHOD SLUNCE</t>
  </si>
  <si>
    <t>&lt;6°</t>
  </si>
  <si>
    <t>&lt;12°</t>
  </si>
  <si>
    <t>&lt;18°</t>
  </si>
  <si>
    <t>=0°</t>
  </si>
  <si>
    <t>délka</t>
  </si>
  <si>
    <t>západ</t>
  </si>
  <si>
    <t>AnocKon</t>
  </si>
  <si>
    <t>AnocZač</t>
  </si>
  <si>
    <t>zeměp. šířka</t>
  </si>
  <si>
    <t>začátek soumraku</t>
  </si>
  <si>
    <t>konec soumraku</t>
  </si>
  <si>
    <t>DNES</t>
  </si>
</sst>
</file>

<file path=xl/styles.xml><?xml version="1.0" encoding="utf-8"?>
<styleSheet xmlns="http://schemas.openxmlformats.org/spreadsheetml/2006/main">
  <numFmts count="5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00"/>
    <numFmt numFmtId="168" formatCode="0.000000000"/>
    <numFmt numFmtId="169" formatCode="0.0000000000"/>
    <numFmt numFmtId="170" formatCode="0.00000000000"/>
    <numFmt numFmtId="171" formatCode="0.000000000000"/>
    <numFmt numFmtId="172" formatCode="0.0000000000000"/>
    <numFmt numFmtId="173" formatCode="0.00000000000000"/>
    <numFmt numFmtId="174" formatCode="0.000000000000000"/>
    <numFmt numFmtId="175" formatCode="0.0000000000000000"/>
    <numFmt numFmtId="176" formatCode="0.00000000000000000"/>
    <numFmt numFmtId="177" formatCode="0.000000000000000000"/>
    <numFmt numFmtId="178" formatCode="0.0000000000000000000"/>
    <numFmt numFmtId="179" formatCode="0.00000000000000000000"/>
    <numFmt numFmtId="180" formatCode="0.000000000000000000000"/>
    <numFmt numFmtId="181" formatCode="0.0000000000000000000000"/>
    <numFmt numFmtId="182" formatCode="0.00000000000000000000000"/>
    <numFmt numFmtId="183" formatCode="0.000000000000000000000000"/>
    <numFmt numFmtId="184" formatCode="0.0000000000000000000000000"/>
    <numFmt numFmtId="185" formatCode="0.00000000000000000000000000"/>
    <numFmt numFmtId="186" formatCode="0.000000000000000000000000000"/>
    <numFmt numFmtId="187" formatCode="0.0000000000000000000000000000"/>
    <numFmt numFmtId="188" formatCode="0.00000000000000000000000000000"/>
    <numFmt numFmtId="189" formatCode="0.0"/>
    <numFmt numFmtId="190" formatCode="0.000000"/>
    <numFmt numFmtId="191" formatCode="0.00000"/>
    <numFmt numFmtId="192" formatCode="0.0000"/>
    <numFmt numFmtId="193" formatCode="0.000"/>
    <numFmt numFmtId="194" formatCode="0.0000000"/>
    <numFmt numFmtId="195" formatCode="00\°00\'00\'\'"/>
    <numFmt numFmtId="196" formatCode="d/m/yyyy\ h:mm:ss"/>
    <numFmt numFmtId="197" formatCode="mmm/yyyy"/>
    <numFmt numFmtId="198" formatCode="[$-405]d\.\ mmmm\ yyyy"/>
    <numFmt numFmtId="199" formatCode="d/m/yy\ h:mm;@"/>
    <numFmt numFmtId="200" formatCode="d/m/yyyy\ h:mm;@"/>
    <numFmt numFmtId="201" formatCode="d\.m\.yyyy\ h:mm;ss"/>
    <numFmt numFmtId="202" formatCode="dd/mm/yy;@"/>
    <numFmt numFmtId="203" formatCode="#,##0.0"/>
    <numFmt numFmtId="204" formatCode="#,##0.000"/>
    <numFmt numFmtId="205" formatCode="#,##0.0000"/>
    <numFmt numFmtId="206" formatCode="h:mm:ss;@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d/m;@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2"/>
      <color indexed="17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Arial"/>
      <family val="0"/>
    </font>
    <font>
      <i/>
      <sz val="8"/>
      <name val="Arial"/>
      <family val="0"/>
    </font>
    <font>
      <sz val="12"/>
      <name val="Arial"/>
      <family val="2"/>
    </font>
    <font>
      <b/>
      <sz val="8"/>
      <color indexed="9"/>
      <name val="Tahoma"/>
      <family val="2"/>
    </font>
    <font>
      <sz val="7"/>
      <name val="Tahoma"/>
      <family val="2"/>
    </font>
    <font>
      <sz val="7"/>
      <color indexed="9"/>
      <name val="Tahoma"/>
      <family val="2"/>
    </font>
    <font>
      <sz val="7"/>
      <name val="Arial"/>
      <family val="0"/>
    </font>
    <font>
      <sz val="9"/>
      <name val="Arial"/>
      <family val="0"/>
    </font>
    <font>
      <sz val="8.75"/>
      <name val="Arial"/>
      <family val="0"/>
    </font>
    <font>
      <sz val="8"/>
      <color indexed="9"/>
      <name val="Tahoma"/>
      <family val="2"/>
    </font>
    <font>
      <sz val="6.5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196" fontId="3" fillId="2" borderId="1" xfId="0" applyNumberFormat="1" applyFont="1" applyFill="1" applyBorder="1" applyAlignment="1">
      <alignment/>
    </xf>
    <xf numFmtId="196" fontId="3" fillId="3" borderId="1" xfId="0" applyNumberFormat="1" applyFont="1" applyFill="1" applyBorder="1" applyAlignment="1">
      <alignment/>
    </xf>
    <xf numFmtId="196" fontId="3" fillId="2" borderId="0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 horizontal="left" indent="1"/>
    </xf>
    <xf numFmtId="0" fontId="0" fillId="2" borderId="0" xfId="0" applyFill="1" applyBorder="1" applyAlignment="1">
      <alignment/>
    </xf>
    <xf numFmtId="14" fontId="3" fillId="2" borderId="0" xfId="0" applyNumberFormat="1" applyFont="1" applyFill="1" applyBorder="1" applyAlignment="1">
      <alignment/>
    </xf>
    <xf numFmtId="189" fontId="3" fillId="2" borderId="0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4" fontId="5" fillId="2" borderId="1" xfId="0" applyNumberFormat="1" applyFont="1" applyFill="1" applyBorder="1" applyAlignment="1">
      <alignment horizontal="left" indent="1"/>
    </xf>
    <xf numFmtId="0" fontId="2" fillId="2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205" fontId="3" fillId="2" borderId="1" xfId="0" applyNumberFormat="1" applyFont="1" applyFill="1" applyBorder="1" applyAlignment="1">
      <alignment horizontal="left" indent="1"/>
    </xf>
    <xf numFmtId="205" fontId="5" fillId="2" borderId="1" xfId="0" applyNumberFormat="1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22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8" fillId="2" borderId="0" xfId="0" applyFont="1" applyFill="1" applyAlignment="1">
      <alignment/>
    </xf>
    <xf numFmtId="205" fontId="11" fillId="2" borderId="1" xfId="0" applyNumberFormat="1" applyFont="1" applyFill="1" applyBorder="1" applyAlignment="1">
      <alignment horizontal="left" inden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20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2" fillId="4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 quotePrefix="1">
      <alignment horizontal="center"/>
    </xf>
    <xf numFmtId="0" fontId="14" fillId="4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2" fillId="8" borderId="0" xfId="0" applyFont="1" applyFill="1" applyBorder="1" applyAlignment="1">
      <alignment horizontal="center"/>
    </xf>
    <xf numFmtId="14" fontId="8" fillId="2" borderId="0" xfId="0" applyNumberFormat="1" applyFont="1" applyFill="1" applyAlignment="1">
      <alignment/>
    </xf>
    <xf numFmtId="0" fontId="8" fillId="2" borderId="0" xfId="0" applyFont="1" applyFill="1" applyAlignment="1">
      <alignment horizontal="center"/>
    </xf>
    <xf numFmtId="14" fontId="8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202" fontId="7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8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5" fillId="2" borderId="0" xfId="0" applyFont="1" applyFill="1" applyAlignment="1">
      <alignment/>
    </xf>
    <xf numFmtId="202" fontId="7" fillId="2" borderId="0" xfId="0" applyNumberFormat="1" applyFont="1" applyFill="1" applyAlignment="1">
      <alignment horizontal="center"/>
    </xf>
    <xf numFmtId="202" fontId="7" fillId="2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96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190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04" fontId="0" fillId="0" borderId="0" xfId="0" applyNumberFormat="1" applyFill="1" applyBorder="1" applyAlignment="1">
      <alignment/>
    </xf>
    <xf numFmtId="199" fontId="0" fillId="0" borderId="0" xfId="0" applyNumberFormat="1" applyFill="1" applyBorder="1" applyAlignment="1">
      <alignment/>
    </xf>
    <xf numFmtId="4" fontId="8" fillId="2" borderId="0" xfId="0" applyNumberFormat="1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202" fontId="7" fillId="0" borderId="11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2" fillId="8" borderId="12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12" fillId="6" borderId="12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6" fillId="3" borderId="1" xfId="0" applyFont="1" applyFill="1" applyBorder="1" applyAlignment="1" applyProtection="1">
      <alignment horizontal="center"/>
      <protection locked="0"/>
    </xf>
    <xf numFmtId="202" fontId="7" fillId="3" borderId="1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 wrapText="1"/>
    </xf>
    <xf numFmtId="0" fontId="7" fillId="7" borderId="15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12" fillId="8" borderId="14" xfId="0" applyFont="1" applyFill="1" applyBorder="1" applyAlignment="1">
      <alignment horizontal="center" wrapText="1"/>
    </xf>
    <xf numFmtId="0" fontId="12" fillId="8" borderId="16" xfId="0" applyFont="1" applyFill="1" applyBorder="1" applyAlignment="1">
      <alignment horizontal="center" wrapText="1"/>
    </xf>
    <xf numFmtId="0" fontId="7" fillId="7" borderId="16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2" fillId="4" borderId="12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3875"/>
          <c:w val="0.93825"/>
          <c:h val="0.88925"/>
        </c:manualLayout>
      </c:layout>
      <c:scatterChart>
        <c:scatterStyle val="lineMarker"/>
        <c:varyColors val="0"/>
        <c:ser>
          <c:idx val="0"/>
          <c:order val="0"/>
          <c:tx>
            <c:v>západ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strRef>
              <c:f>SoumGraf!$A$34:$A$399</c:f>
              <c:strCache/>
            </c:strRef>
          </c:xVal>
          <c:yVal>
            <c:numRef>
              <c:f>SoumGraf!$AC$34:$AC$399</c:f>
            </c:numRef>
          </c:yVal>
          <c:smooth val="0"/>
        </c:ser>
        <c:ser>
          <c:idx val="1"/>
          <c:order val="1"/>
          <c:tx>
            <c:v>východ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SoumGraf!$A$34:$A$399</c:f>
              <c:strCache/>
            </c:strRef>
          </c:xVal>
          <c:yVal>
            <c:numRef>
              <c:f>SoumGraf!$AF$34:$AF$399</c:f>
            </c:numRef>
          </c:yVal>
          <c:smooth val="0"/>
        </c:ser>
        <c:ser>
          <c:idx val="2"/>
          <c:order val="2"/>
          <c:tx>
            <c:v>poledne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SoumGraf!$A$34:$A$399</c:f>
              <c:strCache/>
            </c:strRef>
          </c:xVal>
          <c:yVal>
            <c:numRef>
              <c:f>SoumGraf!$AG$34:$AG$399</c:f>
            </c:numRef>
          </c:yVal>
          <c:smooth val="0"/>
        </c:ser>
        <c:ser>
          <c:idx val="3"/>
          <c:order val="3"/>
          <c:tx>
            <c:v>AnocZač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SoumGraf!$A$34:$A$399</c:f>
              <c:strCache/>
            </c:strRef>
          </c:xVal>
          <c:yVal>
            <c:numRef>
              <c:f>SoumGraf!$AD$34:$AD$399</c:f>
            </c:numRef>
          </c:yVal>
          <c:smooth val="0"/>
        </c:ser>
        <c:ser>
          <c:idx val="4"/>
          <c:order val="4"/>
          <c:tx>
            <c:v>AnocKon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SoumGraf!$A$34:$A$399</c:f>
              <c:strCache/>
            </c:strRef>
          </c:xVal>
          <c:yVal>
            <c:numRef>
              <c:f>SoumGraf!$AE$34:$AE$399</c:f>
            </c:numRef>
          </c:yVal>
          <c:smooth val="0"/>
        </c:ser>
        <c:ser>
          <c:idx val="5"/>
          <c:order val="5"/>
          <c:tx>
            <c:v>dělič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d/m;@" sourceLinked="0"/>
            <c:txPr>
              <a:bodyPr vert="horz" rot="-5400000" anchor="ctr"/>
              <a:lstStyle/>
              <a:p>
                <a:pPr>
                  <a:defRPr lang="en-US" cap="none" sz="6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SoumGraf!$AD$6:$AD$18</c:f>
            </c:strRef>
          </c:xVal>
          <c:yVal>
            <c:numRef>
              <c:f>SoumGraf!$AE$6:$AE$18</c:f>
            </c:numRef>
          </c:yVal>
          <c:smooth val="0"/>
        </c:ser>
        <c:axId val="58975730"/>
        <c:axId val="61019523"/>
      </c:scatterChart>
      <c:valAx>
        <c:axId val="58975730"/>
        <c:scaling>
          <c:orientation val="minMax"/>
        </c:scaling>
        <c:axPos val="b"/>
        <c:delete val="0"/>
        <c:numFmt formatCode="d/m;@" sourceLinked="0"/>
        <c:majorTickMark val="none"/>
        <c:minorTickMark val="none"/>
        <c:tickLblPos val="none"/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61019523"/>
        <c:crossesAt val="36"/>
        <c:crossBetween val="midCat"/>
        <c:dispUnits/>
        <c:majorUnit val="10"/>
      </c:valAx>
      <c:valAx>
        <c:axId val="61019523"/>
        <c:scaling>
          <c:orientation val="minMax"/>
          <c:max val="36"/>
          <c:min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58975730"/>
        <c:crossesAt val="39790"/>
        <c:crossBetween val="midCat"/>
        <c:dispUnits/>
        <c:majorUnit val="2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eslacal.e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38100</xdr:rowOff>
    </xdr:from>
    <xdr:to>
      <xdr:col>1</xdr:col>
      <xdr:colOff>819150</xdr:colOff>
      <xdr:row>5</xdr:row>
      <xdr:rowOff>133350</xdr:rowOff>
    </xdr:to>
    <xdr:pic>
      <xdr:nvPicPr>
        <xdr:cNvPr id="1" name="REFRES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90575"/>
          <a:ext cx="819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0.70725</cdr:x>
      <cdr:y>0.865</cdr:y>
    </cdr:from>
    <cdr:to>
      <cdr:x>0.98875</cdr:x>
      <cdr:y>0.90875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3781425" y="3057525"/>
          <a:ext cx="1504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©ReSl www.reneslacal.eu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0</xdr:rowOff>
    </xdr:from>
    <xdr:to>
      <xdr:col>0</xdr:col>
      <xdr:colOff>657225</xdr:colOff>
      <xdr:row>3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14325"/>
          <a:ext cx="647700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200025</xdr:colOff>
      <xdr:row>4</xdr:row>
      <xdr:rowOff>57150</xdr:rowOff>
    </xdr:from>
    <xdr:to>
      <xdr:col>26</xdr:col>
      <xdr:colOff>342900</xdr:colOff>
      <xdr:row>31</xdr:row>
      <xdr:rowOff>0</xdr:rowOff>
    </xdr:to>
    <xdr:graphicFrame>
      <xdr:nvGraphicFramePr>
        <xdr:cNvPr id="2" name="Chart 3"/>
        <xdr:cNvGraphicFramePr/>
      </xdr:nvGraphicFramePr>
      <xdr:xfrm>
        <a:off x="200025" y="657225"/>
        <a:ext cx="535305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5</xdr:row>
      <xdr:rowOff>76200</xdr:rowOff>
    </xdr:from>
    <xdr:to>
      <xdr:col>0</xdr:col>
      <xdr:colOff>504825</xdr:colOff>
      <xdr:row>29</xdr:row>
      <xdr:rowOff>9525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257175" y="809625"/>
          <a:ext cx="247650" cy="313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12h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10h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8h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6h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4h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2h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0h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22h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20h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18h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16h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14h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12h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N13"/>
  <sheetViews>
    <sheetView workbookViewId="0" topLeftCell="A1">
      <selection activeCell="G6" sqref="G6"/>
    </sheetView>
  </sheetViews>
  <sheetFormatPr defaultColWidth="9.140625" defaultRowHeight="12.75" zeroHeight="1"/>
  <cols>
    <col min="1" max="1" width="7.7109375" style="27" customWidth="1"/>
    <col min="2" max="2" width="23.421875" style="27" customWidth="1"/>
    <col min="3" max="4" width="1.8515625" style="5" customWidth="1"/>
    <col min="5" max="5" width="20.421875" style="27" customWidth="1"/>
    <col min="6" max="6" width="22.28125" style="30" bestFit="1" customWidth="1"/>
    <col min="7" max="7" width="1.28515625" style="27" customWidth="1"/>
    <col min="8" max="8" width="24.00390625" style="77" hidden="1" customWidth="1"/>
    <col min="9" max="12" width="0.2890625" style="77" hidden="1" customWidth="1"/>
    <col min="13" max="13" width="15.57421875" style="77" hidden="1" customWidth="1"/>
    <col min="14" max="14" width="2.57421875" style="77" hidden="1" customWidth="1"/>
    <col min="15" max="16384" width="0" style="27" hidden="1" customWidth="1"/>
  </cols>
  <sheetData>
    <row r="1" spans="1:6" ht="12.75">
      <c r="A1" s="8"/>
      <c r="B1" s="9"/>
      <c r="C1" s="9"/>
      <c r="D1" s="9"/>
      <c r="E1" s="9"/>
      <c r="F1" s="22"/>
    </row>
    <row r="2" spans="1:13" ht="13.5" thickBot="1">
      <c r="A2" s="12"/>
      <c r="B2" s="16" t="s">
        <v>0</v>
      </c>
      <c r="C2" s="11"/>
      <c r="D2" s="11"/>
      <c r="E2" s="5"/>
      <c r="F2" s="23"/>
      <c r="H2" s="104"/>
      <c r="I2" s="104"/>
      <c r="J2" s="104"/>
      <c r="K2" s="104"/>
      <c r="L2" s="104"/>
      <c r="M2" s="104"/>
    </row>
    <row r="3" spans="1:13" ht="16.5" thickBot="1">
      <c r="A3" s="12" t="s">
        <v>2</v>
      </c>
      <c r="B3" s="1">
        <f ca="1">NOW()</f>
        <v>40091.777473263886</v>
      </c>
      <c r="C3" s="11"/>
      <c r="D3" s="11"/>
      <c r="E3" s="5"/>
      <c r="F3" s="23"/>
      <c r="H3" s="78"/>
      <c r="I3" s="79"/>
      <c r="J3" s="79"/>
      <c r="K3" s="79"/>
      <c r="L3" s="79"/>
      <c r="M3" s="79"/>
    </row>
    <row r="4" spans="1:13" ht="16.5" thickBot="1">
      <c r="A4" s="12" t="s">
        <v>1</v>
      </c>
      <c r="B4" s="1">
        <f ca="1">NOW()-TIME(1,0,0)</f>
        <v>40091.73580613426</v>
      </c>
      <c r="C4" s="3"/>
      <c r="D4" s="3"/>
      <c r="E4" s="4">
        <f>367*YEAR(B4)-INT((7*(YEAR(B4)+INT((MONTH(B4)+9)/12)))/4)+INT(275*MONTH(B4)/9)+DAY(B4)+1721013.5</f>
        <v>2455109.5</v>
      </c>
      <c r="F4" s="23" t="str">
        <f>CONCATENATE("(půlnoc ",DAY(B4),".",MONTH(B4),".",YEAR(B4)," 00h00 TČ",")")</f>
        <v>(půlnoc 5.10.2009 00h00 TČ)</v>
      </c>
      <c r="G4" s="28"/>
      <c r="H4" s="80"/>
      <c r="I4" s="81"/>
      <c r="J4" s="82"/>
      <c r="K4" s="83"/>
      <c r="L4" s="84"/>
      <c r="M4" s="85"/>
    </row>
    <row r="5" spans="1:8" ht="16.5" thickBot="1">
      <c r="A5" s="10"/>
      <c r="B5" s="3"/>
      <c r="C5" s="3"/>
      <c r="D5" s="3"/>
      <c r="E5" s="4">
        <f>367*YEAR(B4)-INT((7*(YEAR(B4)+INT((MONTH(B4)+9)/12)))/4)+INT(275*MONTH(B4)/9)+DAY(B4)+1721013.5+0.5</f>
        <v>2455110</v>
      </c>
      <c r="F5" s="23" t="str">
        <f>CONCATENATE("(poledne ",DAY(B4),".",MONTH(B4),".",YEAR(B4)," 12h00 TČ",")")</f>
        <v>(poledne 5.10.2009 12h00 TČ)</v>
      </c>
      <c r="H5" s="20"/>
    </row>
    <row r="6" spans="1:8" ht="16.5" thickBot="1">
      <c r="A6" s="10"/>
      <c r="B6" s="3"/>
      <c r="C6" s="3"/>
      <c r="D6" s="3"/>
      <c r="E6" s="32">
        <f>E4+HOUR(B4)/24+MINUTE(B4)/1440+SECOND(B4)/86400</f>
        <v>2455110.2358101853</v>
      </c>
      <c r="F6" s="23" t="s">
        <v>6</v>
      </c>
      <c r="H6" s="86"/>
    </row>
    <row r="7" spans="1:8" ht="16.5" thickBot="1">
      <c r="A7" s="10"/>
      <c r="B7" s="3"/>
      <c r="C7" s="3"/>
      <c r="D7" s="3"/>
      <c r="E7" s="18">
        <f>E4+HOUR(B3)/24+MINUTE(B3)/1440+SECOND(B3)/86400</f>
        <v>2455110.277476852</v>
      </c>
      <c r="F7" s="23" t="s">
        <v>7</v>
      </c>
      <c r="H7" s="86"/>
    </row>
    <row r="8" spans="1:14" s="5" customFormat="1" ht="8.25" customHeight="1" thickBot="1">
      <c r="A8" s="10"/>
      <c r="B8" s="6"/>
      <c r="C8" s="6"/>
      <c r="D8" s="6"/>
      <c r="E8" s="7"/>
      <c r="F8" s="23"/>
      <c r="H8" s="77"/>
      <c r="I8" s="77"/>
      <c r="J8" s="77"/>
      <c r="K8" s="77"/>
      <c r="L8" s="77"/>
      <c r="M8" s="77"/>
      <c r="N8" s="77"/>
    </row>
    <row r="9" spans="1:7" ht="16.5" thickBot="1">
      <c r="A9" s="10"/>
      <c r="B9" s="2">
        <v>39448</v>
      </c>
      <c r="C9" s="3"/>
      <c r="D9" s="3"/>
      <c r="E9" s="15">
        <f>367*YEAR(B9)-INT((7*(YEAR(B9)+INT((MONTH(B9)+9)/12)))/4)+INT(275*MONTH(B9)/9)+DAY(B9)+1721013.5</f>
        <v>2454466.5</v>
      </c>
      <c r="F9" s="24" t="str">
        <f>CONCATENATE("(půlnoc ",DAY(B9),".",MONTH(B9),".",YEAR(B9)," 00h00",")")</f>
        <v>(půlnoc 1.1.2008 00h00)</v>
      </c>
      <c r="G9" s="29"/>
    </row>
    <row r="10" spans="1:7" ht="16.5" thickBot="1">
      <c r="A10" s="10"/>
      <c r="B10" s="3"/>
      <c r="C10" s="3"/>
      <c r="D10" s="3"/>
      <c r="E10" s="15">
        <f>367*YEAR(B9)-INT((7*(YEAR(B9)+INT((MONTH(B9)+9)/12)))/4)+INT(275*MONTH(B9)/9)+DAY(B9)+1721013.5+0.5</f>
        <v>2454467</v>
      </c>
      <c r="F10" s="24" t="str">
        <f>CONCATENATE("(poledne ",DAY(B9),".",MONTH(B9),".",YEAR(B9)," 12h00",")")</f>
        <v>(poledne 1.1.2008 12h00)</v>
      </c>
      <c r="G10" s="29"/>
    </row>
    <row r="11" spans="1:8" ht="16.5" thickBot="1">
      <c r="A11" s="10"/>
      <c r="B11" s="3"/>
      <c r="C11" s="3"/>
      <c r="D11" s="3"/>
      <c r="E11" s="19">
        <f>E9+HOUR(B9)/24+MINUTE(B9)/1440+SECOND(B9)/86400</f>
        <v>2454466.5</v>
      </c>
      <c r="F11" s="24" t="s">
        <v>8</v>
      </c>
      <c r="G11" s="29"/>
      <c r="H11" s="87"/>
    </row>
    <row r="12" spans="1:8" ht="13.5" thickBot="1">
      <c r="A12" s="13"/>
      <c r="B12" s="14"/>
      <c r="C12" s="14"/>
      <c r="D12" s="14"/>
      <c r="E12" s="14"/>
      <c r="F12" s="25"/>
      <c r="H12" s="87"/>
    </row>
    <row r="13" spans="1:6" ht="7.5" customHeight="1">
      <c r="A13" s="5"/>
      <c r="B13" s="5"/>
      <c r="E13" s="5"/>
      <c r="F13" s="26"/>
    </row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  <row r="4710" ht="12.75" hidden="1"/>
    <row r="4711" ht="12.75" hidden="1"/>
    <row r="4712" ht="12.75" hidden="1"/>
    <row r="4713" ht="12.75" hidden="1"/>
    <row r="4714" ht="12.75" hidden="1"/>
    <row r="4715" ht="12.75" hidden="1"/>
    <row r="4716" ht="12.75" hidden="1"/>
    <row r="4717" ht="12.75" hidden="1"/>
    <row r="4718" ht="12.75" hidden="1"/>
    <row r="4719" ht="12.75" hidden="1"/>
    <row r="4720" ht="12.75" hidden="1"/>
    <row r="4721" ht="12.75" hidden="1"/>
    <row r="4722" ht="12.75" hidden="1"/>
    <row r="4723" ht="12.75" hidden="1"/>
    <row r="4724" ht="12.75" hidden="1"/>
    <row r="4725" ht="12.75" hidden="1"/>
    <row r="4726" ht="12.75" hidden="1"/>
    <row r="4727" ht="12.75" hidden="1"/>
    <row r="4728" ht="12.75" hidden="1"/>
    <row r="4729" ht="12.75" hidden="1"/>
    <row r="4730" ht="12.75" hidden="1"/>
    <row r="4731" ht="12.75" hidden="1"/>
    <row r="4732" ht="12.75" hidden="1"/>
    <row r="4733" ht="12.75" hidden="1"/>
    <row r="4734" ht="12.75" hidden="1"/>
    <row r="4735" ht="12.75" hidden="1"/>
    <row r="4736" ht="12.75" hidden="1"/>
    <row r="4737" ht="12.75" hidden="1"/>
    <row r="4738" ht="12.75" hidden="1"/>
    <row r="4739" ht="12.75" hidden="1"/>
    <row r="4740" ht="12.75" hidden="1"/>
    <row r="4741" ht="12.75" hidden="1"/>
    <row r="4742" ht="12.75" hidden="1"/>
    <row r="4743" ht="12.75" hidden="1"/>
    <row r="4744" ht="12.75" hidden="1"/>
    <row r="4745" ht="12.75" hidden="1"/>
    <row r="4746" ht="12.75" hidden="1"/>
    <row r="4747" ht="12.75" hidden="1"/>
    <row r="4748" ht="12.75" hidden="1"/>
    <row r="4749" ht="12.75" hidden="1"/>
    <row r="4750" ht="12.75" hidden="1"/>
    <row r="4751" ht="12.75" hidden="1"/>
    <row r="4752" ht="12.75" hidden="1"/>
    <row r="4753" ht="12.75" hidden="1"/>
    <row r="4754" ht="12.75" hidden="1"/>
    <row r="4755" ht="12.75" hidden="1"/>
    <row r="4756" ht="12.75" hidden="1"/>
    <row r="4757" ht="12.75" hidden="1"/>
    <row r="4758" ht="12.75" hidden="1"/>
    <row r="4759" ht="12.75" hidden="1"/>
    <row r="4760" ht="12.75" hidden="1"/>
    <row r="4761" ht="12.75" hidden="1"/>
    <row r="4762" ht="12.75" hidden="1"/>
    <row r="4763" ht="12.75" hidden="1"/>
    <row r="4764" ht="12.75" hidden="1"/>
    <row r="4765" ht="12.75" hidden="1"/>
    <row r="4766" ht="12.75" hidden="1"/>
    <row r="4767" ht="12.75" hidden="1"/>
    <row r="4768" ht="12.75" hidden="1"/>
    <row r="4769" ht="12.75" hidden="1"/>
    <row r="4770" ht="12.75" hidden="1"/>
    <row r="4771" ht="12.75" hidden="1"/>
    <row r="4772" ht="12.75" hidden="1"/>
    <row r="4773" ht="12.75" hidden="1"/>
    <row r="4774" ht="12.75" hidden="1"/>
    <row r="4775" ht="12.75" hidden="1"/>
    <row r="4776" ht="12.75" hidden="1"/>
    <row r="4777" ht="12.75" hidden="1"/>
    <row r="4778" ht="12.75" hidden="1"/>
    <row r="4779" ht="12.75" hidden="1"/>
    <row r="4780" ht="12.75" hidden="1"/>
    <row r="4781" ht="12.75" hidden="1"/>
    <row r="4782" ht="12.75" hidden="1"/>
    <row r="4783" ht="12.75" hidden="1"/>
    <row r="4784" ht="12.75" hidden="1"/>
    <row r="4785" ht="12.75" hidden="1"/>
    <row r="4786" ht="12.75" hidden="1"/>
    <row r="4787" ht="12.75" hidden="1"/>
    <row r="4788" ht="12.75" hidden="1"/>
    <row r="4789" ht="12.75" hidden="1"/>
    <row r="4790" ht="12.75" hidden="1"/>
    <row r="4791" ht="12.75" hidden="1"/>
    <row r="4792" ht="12.75" hidden="1"/>
    <row r="4793" ht="12.75" hidden="1"/>
    <row r="4794" ht="12.75" hidden="1"/>
    <row r="4795" ht="12.75" hidden="1"/>
    <row r="4796" ht="12.75" hidden="1"/>
    <row r="4797" ht="12.75" hidden="1"/>
    <row r="4798" ht="12.75" hidden="1"/>
    <row r="4799" ht="12.75" hidden="1"/>
    <row r="4800" ht="12.75" hidden="1"/>
    <row r="4801" ht="12.75" hidden="1"/>
    <row r="4802" ht="12.75" hidden="1"/>
    <row r="4803" ht="12.75" hidden="1"/>
    <row r="4804" ht="12.75" hidden="1"/>
    <row r="4805" ht="12.75" hidden="1"/>
    <row r="4806" ht="12.75" hidden="1"/>
    <row r="4807" ht="12.75" hidden="1"/>
    <row r="4808" ht="12.75" hidden="1"/>
    <row r="4809" ht="12.75" hidden="1"/>
    <row r="4810" ht="12.75" hidden="1"/>
    <row r="4811" ht="12.75" hidden="1"/>
    <row r="4812" ht="12.75" hidden="1"/>
    <row r="4813" ht="12.75" hidden="1"/>
    <row r="4814" ht="12.75" hidden="1"/>
    <row r="4815" ht="12.75" hidden="1"/>
    <row r="4816" ht="12.75" hidden="1"/>
    <row r="4817" ht="12.75" hidden="1"/>
    <row r="4818" ht="12.75" hidden="1"/>
    <row r="4819" ht="12.75" hidden="1"/>
    <row r="4820" ht="12.75" hidden="1"/>
    <row r="4821" ht="12.75" hidden="1"/>
    <row r="4822" ht="12.75" hidden="1"/>
    <row r="4823" ht="12.75" hidden="1"/>
    <row r="4824" ht="12.75" hidden="1"/>
    <row r="4825" ht="12.75" hidden="1"/>
    <row r="4826" ht="12.75" hidden="1"/>
    <row r="4827" ht="12.75" hidden="1"/>
    <row r="4828" ht="12.75" hidden="1"/>
    <row r="4829" ht="12.75" hidden="1"/>
    <row r="4830" ht="12.75" hidden="1"/>
    <row r="4831" ht="12.75" hidden="1"/>
    <row r="4832" ht="12.75" hidden="1"/>
    <row r="4833" ht="12.75" hidden="1"/>
    <row r="4834" ht="12.75" hidden="1"/>
    <row r="4835" ht="12.75" hidden="1"/>
    <row r="4836" ht="12.75" hidden="1"/>
    <row r="4837" ht="12.75" hidden="1"/>
    <row r="4838" ht="12.75" hidden="1"/>
    <row r="4839" ht="12.75" hidden="1"/>
    <row r="4840" ht="12.75" hidden="1"/>
    <row r="4841" ht="12.75" hidden="1"/>
    <row r="4842" ht="12.75" hidden="1"/>
    <row r="4843" ht="12.75" hidden="1"/>
    <row r="4844" ht="12.75" hidden="1"/>
    <row r="4845" ht="12.75" hidden="1"/>
    <row r="4846" ht="12.75" hidden="1"/>
    <row r="4847" ht="12.75" hidden="1"/>
    <row r="4848" ht="12.75" hidden="1"/>
    <row r="4849" ht="12.75" hidden="1"/>
    <row r="4850" ht="12.75" hidden="1"/>
    <row r="4851" ht="12.75" hidden="1"/>
    <row r="4852" ht="12.75" hidden="1"/>
    <row r="4853" ht="12.75" hidden="1"/>
    <row r="4854" ht="12.75" hidden="1"/>
    <row r="4855" ht="12.75" hidden="1"/>
    <row r="4856" ht="12.75" hidden="1"/>
    <row r="4857" ht="12.75" hidden="1"/>
    <row r="4858" ht="12.75" hidden="1"/>
    <row r="4859" ht="12.75" hidden="1"/>
    <row r="4860" ht="12.75" hidden="1"/>
    <row r="4861" ht="12.75" hidden="1"/>
    <row r="4862" ht="12.75" hidden="1"/>
    <row r="4863" ht="12.75" hidden="1"/>
    <row r="4864" ht="12.75" hidden="1"/>
    <row r="4865" ht="12.75" hidden="1"/>
    <row r="4866" ht="12.75" hidden="1"/>
    <row r="4867" ht="12.75" hidden="1"/>
    <row r="4868" ht="12.75" hidden="1"/>
    <row r="4869" ht="12.75" hidden="1"/>
    <row r="4870" ht="12.75" hidden="1"/>
    <row r="4871" ht="12.75" hidden="1"/>
    <row r="4872" ht="12.75" hidden="1"/>
    <row r="4873" ht="12.75" hidden="1"/>
    <row r="4874" ht="12.75" hidden="1"/>
    <row r="4875" ht="12.75" hidden="1"/>
    <row r="4876" ht="12.75" hidden="1"/>
    <row r="4877" ht="12.75" hidden="1"/>
    <row r="4878" ht="12.75" hidden="1"/>
    <row r="4879" ht="12.75" hidden="1"/>
    <row r="4880" ht="12.75" hidden="1"/>
    <row r="4881" ht="12.75" hidden="1"/>
    <row r="4882" ht="12.75" hidden="1"/>
    <row r="4883" ht="12.75" hidden="1"/>
    <row r="4884" ht="12.75" hidden="1"/>
    <row r="4885" ht="12.75" hidden="1"/>
    <row r="4886" ht="12.75" hidden="1"/>
    <row r="4887" ht="12.75" hidden="1"/>
    <row r="4888" ht="12.75" hidden="1"/>
    <row r="4889" ht="12.75" hidden="1"/>
    <row r="4890" ht="12.75" hidden="1"/>
    <row r="4891" ht="12.75" hidden="1"/>
    <row r="4892" ht="12.75" hidden="1"/>
    <row r="4893" ht="12.75" hidden="1"/>
    <row r="4894" ht="12.75" hidden="1"/>
    <row r="4895" ht="12.75" hidden="1"/>
    <row r="4896" ht="12.75" hidden="1"/>
    <row r="4897" ht="12.75" hidden="1"/>
    <row r="4898" ht="12.75" hidden="1"/>
    <row r="4899" ht="12.75" hidden="1"/>
    <row r="4900" ht="12.75" hidden="1"/>
    <row r="4901" ht="12.75" hidden="1"/>
    <row r="4902" ht="12.75" hidden="1"/>
    <row r="4903" ht="12.75" hidden="1"/>
    <row r="4904" ht="12.75" hidden="1"/>
    <row r="4905" ht="12.75" hidden="1"/>
    <row r="4906" ht="12.75" hidden="1"/>
    <row r="4907" ht="12.75" hidden="1"/>
    <row r="4908" ht="12.75" hidden="1"/>
    <row r="4909" ht="12.75" hidden="1"/>
    <row r="4910" ht="12.75" hidden="1"/>
    <row r="4911" ht="12.75" hidden="1"/>
    <row r="4912" ht="12.75" hidden="1"/>
    <row r="4913" ht="12.75" hidden="1"/>
    <row r="4914" ht="12.75" hidden="1"/>
    <row r="4915" ht="12.75" hidden="1"/>
    <row r="4916" ht="12.75" hidden="1"/>
    <row r="4917" ht="12.75" hidden="1"/>
    <row r="4918" ht="12.75" hidden="1"/>
    <row r="4919" ht="12.75" hidden="1"/>
    <row r="4920" ht="12.75" hidden="1"/>
    <row r="4921" ht="12.75" hidden="1"/>
    <row r="4922" ht="12.75" hidden="1"/>
    <row r="4923" ht="12.75" hidden="1"/>
    <row r="4924" ht="12.75" hidden="1"/>
    <row r="4925" ht="12.75" hidden="1"/>
    <row r="4926" ht="12.75" hidden="1"/>
    <row r="4927" ht="12.75" hidden="1"/>
    <row r="4928" ht="12.75" hidden="1"/>
    <row r="4929" ht="12.75" hidden="1"/>
    <row r="4930" ht="12.75" hidden="1"/>
    <row r="4931" ht="12.75" hidden="1"/>
    <row r="4932" ht="12.75" hidden="1"/>
    <row r="4933" ht="12.75" hidden="1"/>
    <row r="4934" ht="12.75" hidden="1"/>
    <row r="4935" ht="12.75" hidden="1"/>
    <row r="4936" ht="12.75" hidden="1"/>
    <row r="4937" ht="12.75" hidden="1"/>
    <row r="4938" ht="12.75" hidden="1"/>
    <row r="4939" ht="12.75" hidden="1"/>
    <row r="4940" ht="12.75" hidden="1"/>
    <row r="4941" ht="12.75" hidden="1"/>
    <row r="4942" ht="12.75" hidden="1"/>
    <row r="4943" ht="12.75" hidden="1"/>
    <row r="4944" ht="12.75" hidden="1"/>
    <row r="4945" ht="12.75" hidden="1"/>
    <row r="4946" ht="12.75" hidden="1"/>
    <row r="4947" ht="12.75" hidden="1"/>
    <row r="4948" ht="12.75" hidden="1"/>
    <row r="4949" ht="12.75" hidden="1"/>
    <row r="4950" ht="12.75" hidden="1"/>
    <row r="4951" ht="12.75" hidden="1"/>
    <row r="4952" ht="12.75" hidden="1"/>
    <row r="4953" ht="12.75" hidden="1"/>
    <row r="4954" ht="12.75" hidden="1"/>
    <row r="4955" ht="12.75" hidden="1"/>
    <row r="4956" ht="12.75" hidden="1"/>
    <row r="4957" ht="12.75" hidden="1"/>
    <row r="4958" ht="12.75" hidden="1"/>
    <row r="4959" ht="12.75" hidden="1"/>
    <row r="4960" ht="12.75" hidden="1"/>
    <row r="4961" ht="12.75" hidden="1"/>
    <row r="4962" ht="12.75" hidden="1"/>
    <row r="4963" ht="12.75" hidden="1"/>
    <row r="4964" ht="12.75" hidden="1"/>
    <row r="4965" ht="12.75" hidden="1"/>
    <row r="4966" ht="12.75" hidden="1"/>
    <row r="4967" ht="12.75" hidden="1"/>
    <row r="4968" ht="12.75" hidden="1"/>
    <row r="4969" ht="12.75" hidden="1"/>
    <row r="4970" ht="12.75" hidden="1"/>
    <row r="4971" ht="12.75" hidden="1"/>
    <row r="4972" ht="12.75" hidden="1"/>
    <row r="4973" ht="12.75" hidden="1"/>
    <row r="4974" ht="12.75" hidden="1"/>
    <row r="4975" ht="12.75" hidden="1"/>
    <row r="4976" ht="12.75" hidden="1"/>
    <row r="4977" ht="12.75" hidden="1"/>
    <row r="4978" ht="12.75" hidden="1"/>
    <row r="4979" ht="12.75" hidden="1"/>
    <row r="4980" ht="12.75" hidden="1"/>
    <row r="4981" ht="12.75" hidden="1"/>
    <row r="4982" ht="12.75" hidden="1"/>
    <row r="4983" ht="12.75" hidden="1"/>
    <row r="4984" ht="12.75" hidden="1"/>
    <row r="4985" ht="12.75" hidden="1"/>
    <row r="4986" ht="12.75" hidden="1"/>
    <row r="4987" ht="12.75" hidden="1"/>
    <row r="4988" ht="12.75" hidden="1"/>
    <row r="4989" ht="12.75" hidden="1"/>
    <row r="4990" ht="12.75" hidden="1"/>
    <row r="4991" ht="12.75" hidden="1"/>
    <row r="4992" ht="12.75" hidden="1"/>
    <row r="4993" ht="12.75" hidden="1"/>
    <row r="4994" ht="12.75" hidden="1"/>
    <row r="4995" ht="12.75" hidden="1"/>
    <row r="4996" ht="12.75" hidden="1"/>
    <row r="4997" ht="12.75" hidden="1"/>
    <row r="4998" ht="12.75" hidden="1"/>
    <row r="4999" ht="12.75" hidden="1"/>
    <row r="5000" ht="12.75" hidden="1"/>
    <row r="5001" ht="12.75" hidden="1"/>
    <row r="5002" ht="12.75" hidden="1"/>
    <row r="5003" ht="12.75" hidden="1"/>
    <row r="5004" ht="12.75" hidden="1"/>
    <row r="5005" ht="12.75" hidden="1"/>
    <row r="5006" ht="12.75" hidden="1"/>
    <row r="5007" ht="12.75" hidden="1"/>
    <row r="5008" ht="12.75" hidden="1"/>
    <row r="5009" ht="12.75" hidden="1"/>
    <row r="5010" ht="12.75" hidden="1"/>
    <row r="5011" ht="12.75" hidden="1"/>
    <row r="5012" ht="12.75" hidden="1"/>
    <row r="5013" ht="12.75" hidden="1"/>
    <row r="5014" ht="12.75" hidden="1"/>
    <row r="5015" ht="12.75" hidden="1"/>
    <row r="5016" ht="12.75" hidden="1"/>
    <row r="5017" ht="12.75" hidden="1"/>
    <row r="5018" ht="12.75" hidden="1"/>
    <row r="5019" ht="12.75" hidden="1"/>
    <row r="5020" ht="12.75" hidden="1"/>
    <row r="5021" ht="12.75" hidden="1"/>
    <row r="5022" ht="12.75" hidden="1"/>
    <row r="5023" ht="12.75" hidden="1"/>
    <row r="5024" ht="12.75" hidden="1"/>
    <row r="5025" ht="12.75" hidden="1"/>
    <row r="5026" ht="12.75" hidden="1"/>
    <row r="5027" ht="12.75" hidden="1"/>
    <row r="5028" ht="12.75" hidden="1"/>
    <row r="5029" ht="12.75" hidden="1"/>
    <row r="5030" ht="12.75" hidden="1"/>
    <row r="5031" ht="12.75" hidden="1"/>
    <row r="5032" ht="12.75" hidden="1"/>
    <row r="5033" ht="12.75" hidden="1"/>
    <row r="5034" ht="12.75" hidden="1"/>
    <row r="5035" ht="12.75" hidden="1"/>
    <row r="5036" ht="12.75" hidden="1"/>
    <row r="5037" ht="12.75" hidden="1"/>
    <row r="5038" ht="12.75" hidden="1"/>
    <row r="5039" ht="12.75" hidden="1"/>
    <row r="5040" ht="12.75" hidden="1"/>
    <row r="5041" ht="12.75" hidden="1"/>
    <row r="5042" ht="12.75" hidden="1"/>
    <row r="5043" ht="12.75" hidden="1"/>
    <row r="5044" ht="12.75" hidden="1"/>
    <row r="5045" ht="12.75" hidden="1"/>
    <row r="5046" ht="12.75" hidden="1"/>
    <row r="5047" ht="12.75" hidden="1"/>
    <row r="5048" ht="12.75" hidden="1"/>
    <row r="5049" ht="12.75" hidden="1"/>
    <row r="5050" ht="12.75" hidden="1"/>
    <row r="5051" ht="12.75" hidden="1"/>
    <row r="5052" ht="12.75" hidden="1"/>
    <row r="5053" ht="12.75" hidden="1"/>
    <row r="5054" ht="12.75" hidden="1"/>
    <row r="5055" ht="12.75" hidden="1"/>
    <row r="5056" ht="12.75" hidden="1"/>
    <row r="5057" ht="12.75" hidden="1"/>
    <row r="5058" ht="12.75" hidden="1"/>
    <row r="5059" ht="12.75" hidden="1"/>
    <row r="5060" ht="12.75" hidden="1"/>
    <row r="5061" ht="12.75" hidden="1"/>
    <row r="5062" ht="12.75" hidden="1"/>
    <row r="5063" ht="12.75" hidden="1"/>
    <row r="5064" ht="12.75" hidden="1"/>
    <row r="5065" ht="12.75" hidden="1"/>
    <row r="5066" ht="12.75" hidden="1"/>
    <row r="5067" ht="12.75" hidden="1"/>
    <row r="5068" ht="12.75" hidden="1"/>
    <row r="5069" ht="12.75" hidden="1"/>
    <row r="5070" ht="12.75" hidden="1"/>
    <row r="5071" ht="12.75" hidden="1"/>
    <row r="5072" ht="12.75" hidden="1"/>
    <row r="5073" ht="12.75" hidden="1"/>
    <row r="5074" ht="12.75" hidden="1"/>
    <row r="5075" ht="12.75" hidden="1"/>
    <row r="5076" ht="12.75" hidden="1"/>
    <row r="5077" ht="12.75" hidden="1"/>
    <row r="5078" ht="12.75" hidden="1"/>
    <row r="5079" ht="12.75" hidden="1"/>
    <row r="5080" ht="12.75" hidden="1"/>
    <row r="5081" ht="12.75" hidden="1"/>
    <row r="5082" ht="12.75" hidden="1"/>
    <row r="5083" ht="12.75" hidden="1"/>
    <row r="5084" ht="12.75" hidden="1"/>
    <row r="5085" ht="12.75" hidden="1"/>
    <row r="5086" ht="12.75" hidden="1"/>
    <row r="5087" ht="12.75" hidden="1"/>
    <row r="5088" ht="12.75" hidden="1"/>
    <row r="5089" ht="12.75" hidden="1"/>
    <row r="5090" ht="12.75" hidden="1"/>
    <row r="5091" ht="12.75" hidden="1"/>
    <row r="5092" ht="12.75" hidden="1"/>
    <row r="5093" ht="12.75" hidden="1"/>
    <row r="5094" ht="12.75" hidden="1"/>
    <row r="5095" ht="12.75" hidden="1"/>
    <row r="5096" ht="12.75" hidden="1"/>
    <row r="5097" ht="12.75" hidden="1"/>
    <row r="5098" ht="12.75" hidden="1"/>
    <row r="5099" ht="12.75" hidden="1"/>
    <row r="5100" ht="12.75" hidden="1"/>
    <row r="5101" ht="12.75" hidden="1"/>
    <row r="5102" ht="12.75" hidden="1"/>
    <row r="5103" ht="12.75" hidden="1"/>
    <row r="5104" ht="12.75" hidden="1"/>
    <row r="5105" ht="12.75" hidden="1"/>
    <row r="5106" ht="12.75" hidden="1"/>
    <row r="5107" ht="12.75" hidden="1"/>
    <row r="5108" ht="12.75" hidden="1"/>
    <row r="5109" ht="12.75" hidden="1"/>
    <row r="5110" ht="12.75" hidden="1"/>
    <row r="5111" ht="12.75" hidden="1"/>
    <row r="5112" ht="12.75" hidden="1"/>
    <row r="5113" ht="12.75" hidden="1"/>
    <row r="5114" ht="12.75" hidden="1"/>
    <row r="5115" ht="12.75" hidden="1"/>
    <row r="5116" ht="12.75" hidden="1"/>
    <row r="5117" ht="12.75" hidden="1"/>
    <row r="5118" ht="12.75" hidden="1"/>
    <row r="5119" ht="12.75" hidden="1"/>
    <row r="5120" ht="12.75" hidden="1"/>
    <row r="5121" ht="12.75" hidden="1"/>
    <row r="5122" ht="12.75" hidden="1"/>
    <row r="5123" ht="12.75" hidden="1"/>
    <row r="5124" ht="12.75" hidden="1"/>
    <row r="5125" ht="12.75" hidden="1"/>
    <row r="5126" ht="12.75" hidden="1"/>
    <row r="5127" ht="12.75" hidden="1"/>
    <row r="5128" ht="12.75" hidden="1"/>
    <row r="5129" ht="12.75" hidden="1"/>
    <row r="5130" ht="12.75" hidden="1"/>
    <row r="5131" ht="12.75" hidden="1"/>
    <row r="5132" ht="12.75" hidden="1"/>
    <row r="5133" ht="12.75" hidden="1"/>
    <row r="5134" ht="12.75" hidden="1"/>
    <row r="5135" ht="12.75" hidden="1"/>
    <row r="5136" ht="12.75" hidden="1"/>
    <row r="5137" ht="12.75" hidden="1"/>
    <row r="5138" ht="12.75" hidden="1"/>
    <row r="5139" ht="12.75" hidden="1"/>
    <row r="5140" ht="12.75" hidden="1"/>
    <row r="5141" ht="12.75" hidden="1"/>
    <row r="5142" ht="12.75" hidden="1"/>
    <row r="5143" ht="12.75" hidden="1"/>
    <row r="5144" ht="12.75" hidden="1"/>
    <row r="5145" ht="12.75" hidden="1"/>
    <row r="5146" ht="12.75" hidden="1"/>
    <row r="5147" ht="12.75" hidden="1"/>
    <row r="5148" ht="12.75" hidden="1"/>
    <row r="5149" ht="12.75" hidden="1"/>
    <row r="5150" ht="12.75" hidden="1"/>
    <row r="5151" ht="12.75" hidden="1"/>
    <row r="5152" ht="12.75" hidden="1"/>
    <row r="5153" ht="12.75" hidden="1"/>
    <row r="5154" ht="12.75" hidden="1"/>
    <row r="5155" ht="12.75" hidden="1"/>
    <row r="5156" ht="12.75" hidden="1"/>
    <row r="5157" ht="12.75" hidden="1"/>
    <row r="5158" ht="12.75" hidden="1"/>
    <row r="5159" ht="12.75" hidden="1"/>
    <row r="5160" ht="12.75" hidden="1"/>
    <row r="5161" ht="12.75" hidden="1"/>
    <row r="5162" ht="12.75" hidden="1"/>
    <row r="5163" ht="12.75" hidden="1"/>
    <row r="5164" ht="12.75" hidden="1"/>
    <row r="5165" ht="12.75" hidden="1"/>
    <row r="5166" ht="12.75" hidden="1"/>
    <row r="5167" ht="12.75" hidden="1"/>
    <row r="5168" ht="12.75" hidden="1"/>
    <row r="5169" ht="12.75" hidden="1"/>
    <row r="5170" ht="12.75" hidden="1"/>
    <row r="5171" ht="12.75" hidden="1"/>
    <row r="5172" ht="12.75" hidden="1"/>
    <row r="5173" ht="12.75" hidden="1"/>
    <row r="5174" ht="12.75" hidden="1"/>
    <row r="5175" ht="12.75" hidden="1"/>
    <row r="5176" ht="12.75" hidden="1"/>
    <row r="5177" ht="12.75" hidden="1"/>
    <row r="5178" ht="12.75" hidden="1"/>
    <row r="5179" ht="12.75" hidden="1"/>
    <row r="5180" ht="12.75" hidden="1"/>
    <row r="5181" ht="12.75" hidden="1"/>
    <row r="5182" ht="12.75" hidden="1"/>
    <row r="5183" ht="12.75" hidden="1"/>
    <row r="5184" ht="12.75" hidden="1"/>
    <row r="5185" ht="12.75" hidden="1"/>
    <row r="5186" ht="12.75" hidden="1"/>
    <row r="5187" ht="12.75" hidden="1"/>
    <row r="5188" ht="12.75" hidden="1"/>
    <row r="5189" ht="12.75" hidden="1"/>
    <row r="5190" ht="12.75" hidden="1"/>
    <row r="5191" ht="12.75" hidden="1"/>
    <row r="5192" ht="12.75" hidden="1"/>
    <row r="5193" ht="12.75" hidden="1"/>
    <row r="5194" ht="12.75" hidden="1"/>
    <row r="5195" ht="12.75" hidden="1"/>
    <row r="5196" ht="12.75" hidden="1"/>
    <row r="5197" ht="12.75" hidden="1"/>
    <row r="5198" ht="12.75" hidden="1"/>
    <row r="5199" ht="12.75" hidden="1"/>
    <row r="5200" ht="12.75" hidden="1"/>
    <row r="5201" ht="12.75" hidden="1"/>
    <row r="5202" ht="12.75" hidden="1"/>
    <row r="5203" ht="12.75" hidden="1"/>
    <row r="5204" ht="12.75" hidden="1"/>
    <row r="5205" ht="12.75" hidden="1"/>
    <row r="5206" ht="12.75" hidden="1"/>
    <row r="5207" ht="12.75" hidden="1"/>
    <row r="5208" ht="12.75" hidden="1"/>
    <row r="5209" ht="12.75" hidden="1"/>
    <row r="5210" ht="12.75" hidden="1"/>
    <row r="5211" ht="12.75" hidden="1"/>
    <row r="5212" ht="12.75" hidden="1"/>
    <row r="5213" ht="12.75" hidden="1"/>
    <row r="5214" ht="12.75" hidden="1"/>
    <row r="5215" ht="12.75" hidden="1"/>
    <row r="5216" ht="12.75" hidden="1"/>
    <row r="5217" ht="12.75" hidden="1"/>
    <row r="5218" ht="12.75" hidden="1"/>
    <row r="5219" ht="12.75" hidden="1"/>
    <row r="5220" ht="12.75" hidden="1"/>
    <row r="5221" ht="12.75" hidden="1"/>
    <row r="5222" ht="12.75" hidden="1"/>
    <row r="5223" ht="12.75" hidden="1"/>
    <row r="5224" ht="12.75" hidden="1"/>
    <row r="5225" ht="12.75" hidden="1"/>
    <row r="5226" ht="12.75" hidden="1"/>
    <row r="5227" ht="12.75" hidden="1"/>
    <row r="5228" ht="12.75" hidden="1"/>
    <row r="5229" ht="12.75" hidden="1"/>
    <row r="5230" ht="12.75" hidden="1"/>
    <row r="5231" ht="12.75" hidden="1"/>
    <row r="5232" ht="12.75" hidden="1"/>
    <row r="5233" ht="12.75" hidden="1"/>
    <row r="5234" ht="12.75" hidden="1"/>
    <row r="5235" ht="12.75" hidden="1"/>
    <row r="5236" ht="12.75" hidden="1"/>
    <row r="5237" ht="12.75" hidden="1"/>
    <row r="5238" ht="12.75" hidden="1"/>
    <row r="5239" ht="12.75" hidden="1"/>
    <row r="5240" ht="12.75" hidden="1"/>
    <row r="5241" ht="12.75" hidden="1"/>
    <row r="5242" ht="12.75" hidden="1"/>
    <row r="5243" ht="12.75" hidden="1"/>
    <row r="5244" ht="12.75" hidden="1"/>
    <row r="5245" ht="12.75" hidden="1"/>
    <row r="5246" ht="12.75" hidden="1"/>
    <row r="5247" ht="12.75" hidden="1"/>
    <row r="5248" ht="12.75" hidden="1"/>
    <row r="5249" ht="12.75" hidden="1"/>
    <row r="5250" ht="12.75" hidden="1"/>
    <row r="5251" ht="12.75" hidden="1"/>
    <row r="5252" ht="12.75" hidden="1"/>
    <row r="5253" ht="12.75" hidden="1"/>
    <row r="5254" ht="12.75" hidden="1"/>
    <row r="5255" ht="12.75" hidden="1"/>
    <row r="5256" ht="12.75" hidden="1"/>
    <row r="5257" ht="12.75" hidden="1"/>
    <row r="5258" ht="12.75" hidden="1"/>
    <row r="5259" ht="12.75" hidden="1"/>
    <row r="5260" ht="12.75" hidden="1"/>
    <row r="5261" ht="12.75" hidden="1"/>
    <row r="5262" ht="12.75" hidden="1"/>
    <row r="5263" ht="12.75" hidden="1"/>
    <row r="5264" ht="12.75" hidden="1"/>
    <row r="5265" ht="12.75" hidden="1"/>
    <row r="5266" ht="12.75" hidden="1"/>
    <row r="5267" ht="12.75" hidden="1"/>
    <row r="5268" ht="12.75" hidden="1"/>
    <row r="5269" ht="12.75" hidden="1"/>
    <row r="5270" ht="12.75" hidden="1"/>
    <row r="5271" ht="12.75" hidden="1"/>
    <row r="5272" ht="12.75" hidden="1"/>
    <row r="5273" ht="12.75" hidden="1"/>
    <row r="5274" ht="12.75" hidden="1"/>
    <row r="5275" ht="12.75" hidden="1"/>
    <row r="5276" ht="12.75" hidden="1"/>
    <row r="5277" ht="12.75" hidden="1"/>
    <row r="5278" ht="12.75" hidden="1"/>
    <row r="5279" ht="12.75" hidden="1"/>
    <row r="5280" ht="12.75" hidden="1"/>
    <row r="5281" ht="12.75" hidden="1"/>
    <row r="5282" ht="12.75" hidden="1"/>
    <row r="5283" ht="12.75" hidden="1"/>
    <row r="5284" ht="12.75" hidden="1"/>
    <row r="5285" ht="12.75" hidden="1"/>
    <row r="5286" ht="12.75" hidden="1"/>
    <row r="5287" ht="12.75" hidden="1"/>
    <row r="5288" ht="12.75" hidden="1"/>
    <row r="5289" ht="12.75" hidden="1"/>
    <row r="5290" ht="12.75" hidden="1"/>
    <row r="5291" ht="12.75" hidden="1"/>
    <row r="5292" ht="12.75" hidden="1"/>
    <row r="5293" ht="12.75" hidden="1"/>
    <row r="5294" ht="12.75" hidden="1"/>
    <row r="5295" ht="12.75" hidden="1"/>
    <row r="5296" ht="12.75" hidden="1"/>
    <row r="5297" ht="12.75" hidden="1"/>
    <row r="5298" ht="12.75" hidden="1"/>
    <row r="5299" ht="12.75" hidden="1"/>
    <row r="5300" ht="12.75" hidden="1"/>
    <row r="5301" ht="12.75" hidden="1"/>
    <row r="5302" ht="12.75" hidden="1"/>
    <row r="5303" ht="12.75" hidden="1"/>
    <row r="5304" ht="12.75" hidden="1"/>
    <row r="5305" ht="12.75" hidden="1"/>
    <row r="5306" ht="12.75" hidden="1"/>
    <row r="5307" ht="12.75" hidden="1"/>
    <row r="5308" ht="12.75" hidden="1"/>
    <row r="5309" ht="12.75" hidden="1"/>
    <row r="5310" ht="12.75" hidden="1"/>
    <row r="5311" ht="12.75" hidden="1"/>
    <row r="5312" ht="12.75" hidden="1"/>
    <row r="5313" ht="12.75" hidden="1"/>
    <row r="5314" ht="12.75" hidden="1"/>
    <row r="5315" ht="12.75" hidden="1"/>
    <row r="5316" ht="12.75" hidden="1"/>
    <row r="5317" ht="12.75" hidden="1"/>
    <row r="5318" ht="12.75" hidden="1"/>
    <row r="5319" ht="12.75" hidden="1"/>
    <row r="5320" ht="12.75" hidden="1"/>
    <row r="5321" ht="12.75" hidden="1"/>
    <row r="5322" ht="12.75" hidden="1"/>
    <row r="5323" ht="12.75" hidden="1"/>
    <row r="5324" ht="12.75" hidden="1"/>
    <row r="5325" ht="12.75" hidden="1"/>
    <row r="5326" ht="12.75" hidden="1"/>
    <row r="5327" ht="12.75" hidden="1"/>
    <row r="5328" ht="12.75" hidden="1"/>
    <row r="5329" ht="12.75" hidden="1"/>
    <row r="5330" ht="12.75" hidden="1"/>
    <row r="5331" ht="12.75" hidden="1"/>
    <row r="5332" ht="12.75" hidden="1"/>
    <row r="5333" ht="12.75" hidden="1"/>
    <row r="5334" ht="12.75" hidden="1"/>
    <row r="5335" ht="12.75" hidden="1"/>
    <row r="5336" ht="12.75" hidden="1"/>
    <row r="5337" ht="12.75" hidden="1"/>
    <row r="5338" ht="12.75" hidden="1"/>
    <row r="5339" ht="12.75" hidden="1"/>
    <row r="5340" ht="12.75" hidden="1"/>
    <row r="5341" ht="12.75" hidden="1"/>
    <row r="5342" ht="12.75" hidden="1"/>
    <row r="5343" ht="12.75" hidden="1"/>
    <row r="5344" ht="12.75" hidden="1"/>
    <row r="5345" ht="12.75" hidden="1"/>
    <row r="5346" ht="12.75" hidden="1"/>
    <row r="5347" ht="12.75" hidden="1"/>
    <row r="5348" ht="12.75" hidden="1"/>
    <row r="5349" ht="12.75" hidden="1"/>
    <row r="5350" ht="12.75" hidden="1"/>
    <row r="5351" ht="12.75" hidden="1"/>
    <row r="5352" ht="12.75" hidden="1"/>
    <row r="5353" ht="12.75" hidden="1"/>
    <row r="5354" ht="12.75" hidden="1"/>
    <row r="5355" ht="12.75" hidden="1"/>
    <row r="5356" ht="12.75" hidden="1"/>
    <row r="5357" ht="12.75" hidden="1"/>
    <row r="5358" ht="12.75" hidden="1"/>
    <row r="5359" ht="12.75" hidden="1"/>
    <row r="5360" ht="12.75" hidden="1"/>
    <row r="5361" ht="12.75" hidden="1"/>
    <row r="5362" ht="12.75" hidden="1"/>
    <row r="5363" ht="12.75" hidden="1"/>
    <row r="5364" ht="12.75" hidden="1"/>
    <row r="5365" ht="12.75" hidden="1"/>
    <row r="5366" ht="12.75" hidden="1"/>
    <row r="5367" ht="12.75" hidden="1"/>
    <row r="5368" ht="12.75" hidden="1"/>
    <row r="5369" ht="12.75" hidden="1"/>
    <row r="5370" ht="12.75" hidden="1"/>
    <row r="5371" ht="12.75" hidden="1"/>
    <row r="5372" ht="12.75" hidden="1"/>
    <row r="5373" ht="12.75" hidden="1"/>
    <row r="5374" ht="12.75" hidden="1"/>
    <row r="5375" ht="12.75" hidden="1"/>
    <row r="5376" ht="12.75" hidden="1"/>
    <row r="5377" ht="12.75" hidden="1"/>
    <row r="5378" ht="12.75" hidden="1"/>
    <row r="5379" ht="12.75" hidden="1"/>
    <row r="5380" ht="12.75" hidden="1"/>
    <row r="5381" ht="12.75" hidden="1"/>
    <row r="5382" ht="12.75" hidden="1"/>
    <row r="5383" ht="12.75" hidden="1"/>
    <row r="5384" ht="12.75" hidden="1"/>
    <row r="5385" ht="12.75" hidden="1"/>
    <row r="5386" ht="12.75" hidden="1"/>
    <row r="5387" ht="12.75" hidden="1"/>
    <row r="5388" ht="12.75" hidden="1"/>
    <row r="5389" ht="12.75" hidden="1"/>
    <row r="5390" ht="12.75" hidden="1"/>
    <row r="5391" ht="12.75" hidden="1"/>
    <row r="5392" ht="12.75" hidden="1"/>
    <row r="5393" ht="12.75" hidden="1"/>
    <row r="5394" ht="12.75" hidden="1"/>
    <row r="5395" ht="12.75" hidden="1"/>
    <row r="5396" ht="12.75" hidden="1"/>
    <row r="5397" ht="12.75" hidden="1"/>
    <row r="5398" ht="12.75" hidden="1"/>
    <row r="5399" ht="12.75" hidden="1"/>
    <row r="5400" ht="12.75" hidden="1"/>
    <row r="5401" ht="12.75" hidden="1"/>
    <row r="5402" ht="12.75" hidden="1"/>
    <row r="5403" ht="12.75" hidden="1"/>
    <row r="5404" ht="12.75" hidden="1"/>
    <row r="5405" ht="12.75" hidden="1"/>
    <row r="5406" ht="12.75" hidden="1"/>
    <row r="5407" ht="12.75" hidden="1"/>
    <row r="5408" ht="12.75" hidden="1"/>
    <row r="5409" ht="12.75" hidden="1"/>
    <row r="5410" ht="12.75" hidden="1"/>
    <row r="5411" ht="12.75" hidden="1"/>
    <row r="5412" ht="12.75" hidden="1"/>
    <row r="5413" ht="12.75" hidden="1"/>
    <row r="5414" ht="12.75" hidden="1"/>
    <row r="5415" ht="12.75" hidden="1"/>
    <row r="5416" ht="12.75" hidden="1"/>
    <row r="5417" ht="12.75" hidden="1"/>
    <row r="5418" ht="12.75" hidden="1"/>
    <row r="5419" ht="12.75" hidden="1"/>
    <row r="5420" ht="12.75" hidden="1"/>
    <row r="5421" ht="12.75" hidden="1"/>
    <row r="5422" ht="12.75" hidden="1"/>
    <row r="5423" ht="12.75" hidden="1"/>
    <row r="5424" ht="12.75" hidden="1"/>
    <row r="5425" ht="12.75" hidden="1"/>
    <row r="5426" ht="12.75" hidden="1"/>
    <row r="5427" ht="12.75" hidden="1"/>
    <row r="5428" ht="12.75" hidden="1"/>
    <row r="5429" ht="12.75" hidden="1"/>
    <row r="5430" ht="12.75" hidden="1"/>
    <row r="5431" ht="12.75" hidden="1"/>
    <row r="5432" ht="12.75" hidden="1"/>
    <row r="5433" ht="12.75" hidden="1"/>
    <row r="5434" ht="12.75" hidden="1"/>
    <row r="5435" ht="12.75" hidden="1"/>
    <row r="5436" ht="12.75" hidden="1"/>
    <row r="5437" ht="12.75" hidden="1"/>
    <row r="5438" ht="12.75" hidden="1"/>
    <row r="5439" ht="12.75" hidden="1"/>
    <row r="5440" ht="12.75" hidden="1"/>
    <row r="5441" ht="12.75" hidden="1"/>
    <row r="5442" ht="12.75" hidden="1"/>
    <row r="5443" ht="12.75" hidden="1"/>
    <row r="5444" ht="12.75" hidden="1"/>
    <row r="5445" ht="12.75" hidden="1"/>
    <row r="5446" ht="12.75" hidden="1"/>
    <row r="5447" ht="12.75" hidden="1"/>
    <row r="5448" ht="12.75" hidden="1"/>
    <row r="5449" ht="12.75" hidden="1"/>
    <row r="5450" ht="12.75" hidden="1"/>
    <row r="5451" ht="12.75" hidden="1"/>
    <row r="5452" ht="12.75" hidden="1"/>
    <row r="5453" ht="12.75" hidden="1"/>
    <row r="5454" ht="12.75" hidden="1"/>
    <row r="5455" ht="12.75" hidden="1"/>
    <row r="5456" ht="12.75" hidden="1"/>
    <row r="5457" ht="12.75" hidden="1"/>
    <row r="5458" ht="12.75" hidden="1"/>
    <row r="5459" ht="12.75" hidden="1"/>
    <row r="5460" ht="12.75" hidden="1"/>
    <row r="5461" ht="12.75" hidden="1"/>
    <row r="5462" ht="12.75" hidden="1"/>
    <row r="5463" ht="12.75" hidden="1"/>
    <row r="5464" ht="12.75" hidden="1"/>
    <row r="5465" ht="12.75" hidden="1"/>
    <row r="5466" ht="12.75" hidden="1"/>
    <row r="5467" ht="12.75" hidden="1"/>
    <row r="5468" ht="12.75" hidden="1"/>
    <row r="5469" ht="12.75" hidden="1"/>
    <row r="5470" ht="12.75" hidden="1"/>
    <row r="5471" ht="12.75" hidden="1"/>
    <row r="5472" ht="12.75" hidden="1"/>
    <row r="5473" ht="12.75" hidden="1"/>
    <row r="5474" ht="12.75" hidden="1"/>
    <row r="5475" ht="12.75" hidden="1"/>
    <row r="5476" ht="12.75" hidden="1"/>
    <row r="5477" ht="12.75" hidden="1"/>
    <row r="5478" ht="12.75" hidden="1"/>
    <row r="5479" ht="12.75" hidden="1"/>
    <row r="5480" ht="12.75" hidden="1"/>
    <row r="5481" ht="12.75" hidden="1"/>
    <row r="5482" ht="12.75" hidden="1"/>
    <row r="5483" ht="12.75" hidden="1"/>
    <row r="5484" ht="12.75" hidden="1"/>
    <row r="5485" ht="12.75" hidden="1"/>
    <row r="5486" ht="12.75" hidden="1"/>
    <row r="5487" ht="12.75" hidden="1"/>
    <row r="5488" ht="12.75" hidden="1"/>
    <row r="5489" ht="12.75" hidden="1"/>
    <row r="5490" ht="12.75" hidden="1"/>
    <row r="5491" ht="12.75" hidden="1"/>
    <row r="5492" ht="12.75" hidden="1"/>
    <row r="5493" ht="12.75" hidden="1"/>
    <row r="5494" ht="12.75" hidden="1"/>
    <row r="5495" ht="12.75" hidden="1"/>
    <row r="5496" ht="12.75" hidden="1"/>
    <row r="5497" ht="12.75" hidden="1"/>
    <row r="5498" ht="12.75" hidden="1"/>
    <row r="5499" ht="12.75" hidden="1"/>
    <row r="5500" ht="12.75" hidden="1"/>
    <row r="5501" ht="12.75" hidden="1"/>
    <row r="5502" ht="12.75" hidden="1"/>
    <row r="5503" ht="12.75" hidden="1"/>
    <row r="5504" ht="12.75" hidden="1"/>
    <row r="5505" ht="12.75" hidden="1"/>
    <row r="5506" ht="12.75" hidden="1"/>
    <row r="5507" ht="12.75" hidden="1"/>
    <row r="5508" ht="12.75" hidden="1"/>
    <row r="5509" ht="12.75" hidden="1"/>
    <row r="5510" ht="12.75" hidden="1"/>
    <row r="5511" ht="12.75" hidden="1"/>
    <row r="5512" ht="12.75" hidden="1"/>
    <row r="5513" ht="12.75" hidden="1"/>
    <row r="5514" ht="12.75" hidden="1"/>
    <row r="5515" ht="12.75" hidden="1"/>
    <row r="5516" ht="12.75" hidden="1"/>
    <row r="5517" ht="12.75" hidden="1"/>
    <row r="5518" ht="12.75" hidden="1"/>
    <row r="5519" ht="12.75" hidden="1"/>
    <row r="5520" ht="12.75" hidden="1"/>
    <row r="5521" ht="12.75" hidden="1"/>
    <row r="5522" ht="12.75" hidden="1"/>
    <row r="5523" ht="12.75" hidden="1"/>
    <row r="5524" ht="12.75" hidden="1"/>
    <row r="5525" ht="12.75" hidden="1"/>
    <row r="5526" ht="12.75" hidden="1"/>
    <row r="5527" ht="12.75" hidden="1"/>
    <row r="5528" ht="12.75" hidden="1"/>
    <row r="5529" ht="12.75" hidden="1"/>
    <row r="5530" ht="12.75" hidden="1"/>
    <row r="5531" ht="12.75" hidden="1"/>
    <row r="5532" ht="12.75" hidden="1"/>
    <row r="5533" ht="12.75" hidden="1"/>
    <row r="5534" ht="12.75" hidden="1"/>
    <row r="5535" ht="12.75" hidden="1"/>
    <row r="5536" ht="12.75" hidden="1"/>
    <row r="5537" ht="12.75" hidden="1"/>
    <row r="5538" ht="12.75" hidden="1"/>
    <row r="5539" ht="12.75" hidden="1"/>
    <row r="5540" ht="12.75" hidden="1"/>
    <row r="5541" ht="12.75" hidden="1"/>
    <row r="5542" ht="12.75" hidden="1"/>
    <row r="5543" ht="12.75" hidden="1"/>
    <row r="5544" ht="12.75" hidden="1"/>
    <row r="5545" ht="12.75" hidden="1"/>
    <row r="5546" ht="12.75" hidden="1"/>
    <row r="5547" ht="12.75" hidden="1"/>
    <row r="5548" ht="12.75" hidden="1"/>
    <row r="5549" ht="12.75" hidden="1"/>
    <row r="5550" ht="12.75" hidden="1"/>
    <row r="5551" ht="12.75" hidden="1"/>
    <row r="5552" ht="12.75" hidden="1"/>
    <row r="5553" ht="12.75" hidden="1"/>
    <row r="5554" ht="12.75" hidden="1"/>
    <row r="5555" ht="12.75" hidden="1"/>
    <row r="5556" ht="12.75" hidden="1"/>
    <row r="5557" ht="12.75" hidden="1"/>
    <row r="5558" ht="12.75" hidden="1"/>
    <row r="5559" ht="12.75" hidden="1"/>
    <row r="5560" ht="12.75" hidden="1"/>
    <row r="5561" ht="12.75" hidden="1"/>
    <row r="5562" ht="12.75" hidden="1"/>
    <row r="5563" ht="12.75" hidden="1"/>
    <row r="5564" ht="12.75" hidden="1"/>
    <row r="5565" ht="12.75" hidden="1"/>
    <row r="5566" ht="12.75" hidden="1"/>
    <row r="5567" ht="12.75" hidden="1"/>
    <row r="5568" ht="12.75" hidden="1"/>
    <row r="5569" ht="12.75" hidden="1"/>
    <row r="5570" ht="12.75" hidden="1"/>
    <row r="5571" ht="12.75" hidden="1"/>
    <row r="5572" ht="12.75" hidden="1"/>
    <row r="5573" ht="12.75" hidden="1"/>
    <row r="5574" ht="12.75" hidden="1"/>
    <row r="5575" ht="12.75" hidden="1"/>
    <row r="5576" ht="12.75" hidden="1"/>
    <row r="5577" ht="12.75" hidden="1"/>
    <row r="5578" ht="12.75" hidden="1"/>
    <row r="5579" ht="12.75" hidden="1"/>
    <row r="5580" ht="12.75" hidden="1"/>
    <row r="5581" ht="12.75" hidden="1"/>
    <row r="5582" ht="12.75" hidden="1"/>
    <row r="5583" ht="12.75" hidden="1"/>
    <row r="5584" ht="12.75" hidden="1"/>
    <row r="5585" ht="12.75" hidden="1"/>
    <row r="5586" ht="12.75" hidden="1"/>
    <row r="5587" ht="12.75" hidden="1"/>
    <row r="5588" ht="12.75" hidden="1"/>
    <row r="5589" ht="12.75" hidden="1"/>
    <row r="5590" ht="12.75" hidden="1"/>
    <row r="5591" ht="12.75" hidden="1"/>
    <row r="5592" ht="12.75" hidden="1"/>
    <row r="5593" ht="12.75" hidden="1"/>
    <row r="5594" ht="12.75" hidden="1"/>
    <row r="5595" ht="12.75" hidden="1"/>
    <row r="5596" ht="12.75" hidden="1"/>
    <row r="5597" ht="12.75" hidden="1"/>
    <row r="5598" ht="12.75" hidden="1"/>
    <row r="5599" ht="12.75" hidden="1"/>
    <row r="5600" ht="12.75" hidden="1"/>
    <row r="5601" ht="12.75" hidden="1"/>
    <row r="5602" ht="12.75" hidden="1"/>
    <row r="5603" ht="12.75" hidden="1"/>
    <row r="5604" ht="12.75" hidden="1"/>
    <row r="5605" ht="12.75" hidden="1"/>
    <row r="5606" ht="12.75" hidden="1"/>
    <row r="5607" ht="12.75" hidden="1"/>
    <row r="5608" ht="12.75" hidden="1"/>
    <row r="5609" ht="12.75" hidden="1"/>
    <row r="5610" ht="12.75" hidden="1"/>
    <row r="5611" ht="12.75" hidden="1"/>
    <row r="5612" ht="12.75" hidden="1"/>
    <row r="5613" ht="12.75" hidden="1"/>
    <row r="5614" ht="12.75" hidden="1"/>
    <row r="5615" ht="12.75" hidden="1"/>
    <row r="5616" ht="12.75" hidden="1"/>
    <row r="5617" ht="12.75" hidden="1"/>
    <row r="5618" ht="12.75" hidden="1"/>
    <row r="5619" ht="12.75" hidden="1"/>
    <row r="5620" ht="12.75" hidden="1"/>
    <row r="5621" ht="12.75" hidden="1"/>
    <row r="5622" ht="12.75" hidden="1"/>
    <row r="5623" ht="12.75" hidden="1"/>
    <row r="5624" ht="12.75" hidden="1"/>
    <row r="5625" ht="12.75" hidden="1"/>
    <row r="5626" ht="12.75" hidden="1"/>
    <row r="5627" ht="12.75" hidden="1"/>
    <row r="5628" ht="12.75" hidden="1"/>
    <row r="5629" ht="12.75" hidden="1"/>
    <row r="5630" ht="12.75" hidden="1"/>
    <row r="5631" ht="12.75" hidden="1"/>
    <row r="5632" ht="12.75" hidden="1"/>
    <row r="5633" ht="12.75" hidden="1"/>
    <row r="5634" ht="12.75" hidden="1"/>
    <row r="5635" ht="12.75" hidden="1"/>
    <row r="5636" ht="12.75" hidden="1"/>
    <row r="5637" ht="12.75" hidden="1"/>
    <row r="5638" ht="12.75" hidden="1"/>
    <row r="5639" ht="12.75" hidden="1"/>
    <row r="5640" ht="12.75" hidden="1"/>
    <row r="5641" ht="12.75" hidden="1"/>
    <row r="5642" ht="12.75" hidden="1"/>
    <row r="5643" ht="12.75" hidden="1"/>
    <row r="5644" ht="12.75" hidden="1"/>
    <row r="5645" ht="12.75" hidden="1"/>
    <row r="5646" ht="12.75" hidden="1"/>
    <row r="5647" ht="12.75" hidden="1"/>
    <row r="5648" ht="12.75" hidden="1"/>
    <row r="5649" ht="12.75" hidden="1"/>
    <row r="5650" ht="12.75" hidden="1"/>
    <row r="5651" ht="12.75" hidden="1"/>
    <row r="5652" ht="12.75" hidden="1"/>
    <row r="5653" ht="12.75" hidden="1"/>
    <row r="5654" ht="12.75" hidden="1"/>
    <row r="5655" ht="12.75" hidden="1"/>
    <row r="5656" ht="12.75" hidden="1"/>
    <row r="5657" ht="12.75" hidden="1"/>
    <row r="5658" ht="12.75" hidden="1"/>
    <row r="5659" ht="12.75" hidden="1"/>
    <row r="5660" ht="12.75" hidden="1"/>
    <row r="5661" ht="12.75" hidden="1"/>
    <row r="5662" ht="12.75" hidden="1"/>
    <row r="5663" ht="12.75" hidden="1"/>
    <row r="5664" ht="12.75" hidden="1"/>
    <row r="5665" ht="12.75" hidden="1"/>
    <row r="5666" ht="12.75" hidden="1"/>
    <row r="5667" ht="12.75" hidden="1"/>
    <row r="5668" ht="12.75" hidden="1"/>
    <row r="5669" ht="12.75" hidden="1"/>
    <row r="5670" ht="12.75" hidden="1"/>
    <row r="5671" ht="12.75" hidden="1"/>
    <row r="5672" ht="12.75" hidden="1"/>
    <row r="5673" ht="12.75" hidden="1"/>
    <row r="5674" ht="12.75" hidden="1"/>
    <row r="5675" ht="12.75" hidden="1"/>
    <row r="5676" ht="12.75" hidden="1"/>
    <row r="5677" ht="12.75" hidden="1"/>
    <row r="5678" ht="12.75" hidden="1"/>
    <row r="5679" ht="12.75" hidden="1"/>
    <row r="5680" ht="12.75" hidden="1"/>
    <row r="5681" ht="12.75" hidden="1"/>
    <row r="5682" ht="12.75" hidden="1"/>
    <row r="5683" ht="12.75" hidden="1"/>
    <row r="5684" ht="12.75" hidden="1"/>
    <row r="5685" ht="12.75" hidden="1"/>
    <row r="5686" ht="12.75" hidden="1"/>
    <row r="5687" ht="12.75" hidden="1"/>
    <row r="5688" ht="12.75" hidden="1"/>
    <row r="5689" ht="12.75" hidden="1"/>
    <row r="5690" ht="12.75" hidden="1"/>
    <row r="5691" ht="12.75" hidden="1"/>
    <row r="5692" ht="12.75" hidden="1"/>
    <row r="5693" ht="12.75" hidden="1"/>
    <row r="5694" ht="12.75" hidden="1"/>
    <row r="5695" ht="12.75" hidden="1"/>
    <row r="5696" ht="12.75" hidden="1"/>
    <row r="5697" ht="12.75" hidden="1"/>
    <row r="5698" ht="12.75" hidden="1"/>
    <row r="5699" ht="12.75" hidden="1"/>
    <row r="5700" ht="12.75" hidden="1"/>
    <row r="5701" ht="12.75" hidden="1"/>
    <row r="5702" ht="12.75" hidden="1"/>
    <row r="5703" ht="12.75" hidden="1"/>
    <row r="5704" ht="12.75" hidden="1"/>
    <row r="5705" ht="12.75" hidden="1"/>
    <row r="5706" ht="12.75" hidden="1"/>
    <row r="5707" ht="12.75" hidden="1"/>
    <row r="5708" ht="12.75" hidden="1"/>
    <row r="5709" ht="12.75" hidden="1"/>
    <row r="5710" ht="12.75" hidden="1"/>
    <row r="5711" ht="12.75" hidden="1"/>
    <row r="5712" ht="12.75" hidden="1"/>
    <row r="5713" ht="12.75" hidden="1"/>
    <row r="5714" ht="12.75" hidden="1"/>
    <row r="5715" ht="12.75" hidden="1"/>
    <row r="5716" ht="12.75" hidden="1"/>
    <row r="5717" ht="12.75" hidden="1"/>
    <row r="5718" ht="12.75" hidden="1"/>
    <row r="5719" ht="12.75" hidden="1"/>
    <row r="5720" ht="12.75" hidden="1"/>
    <row r="5721" ht="12.75" hidden="1"/>
    <row r="5722" ht="12.75" hidden="1"/>
    <row r="5723" ht="12.75" hidden="1"/>
    <row r="5724" ht="12.75" hidden="1"/>
    <row r="5725" ht="12.75" hidden="1"/>
    <row r="5726" ht="12.75" hidden="1"/>
    <row r="5727" ht="12.75" hidden="1"/>
    <row r="5728" ht="12.75" hidden="1"/>
    <row r="5729" ht="12.75" hidden="1"/>
    <row r="5730" ht="12.75" hidden="1"/>
    <row r="5731" ht="12.75" hidden="1"/>
    <row r="5732" ht="12.75" hidden="1"/>
    <row r="5733" ht="12.75" hidden="1"/>
    <row r="5734" ht="12.75" hidden="1"/>
    <row r="5735" ht="12.75" hidden="1"/>
    <row r="5736" ht="12.75" hidden="1"/>
    <row r="5737" ht="12.75" hidden="1"/>
    <row r="5738" ht="12.75" hidden="1"/>
    <row r="5739" ht="12.75" hidden="1"/>
    <row r="5740" ht="12.75" hidden="1"/>
    <row r="5741" ht="12.75" hidden="1"/>
    <row r="5742" ht="12.75" hidden="1"/>
    <row r="5743" ht="12.75" hidden="1"/>
    <row r="5744" ht="12.75" hidden="1"/>
    <row r="5745" ht="12.75" hidden="1"/>
    <row r="5746" ht="12.75" hidden="1"/>
    <row r="5747" ht="12.75" hidden="1"/>
    <row r="5748" ht="12.75" hidden="1"/>
    <row r="5749" ht="12.75" hidden="1"/>
    <row r="5750" ht="12.75" hidden="1"/>
    <row r="5751" ht="12.75" hidden="1"/>
    <row r="5752" ht="12.75" hidden="1"/>
    <row r="5753" ht="12.75" hidden="1"/>
    <row r="5754" ht="12.75" hidden="1"/>
    <row r="5755" ht="12.75" hidden="1"/>
    <row r="5756" ht="12.75" hidden="1"/>
    <row r="5757" ht="12.75" hidden="1"/>
    <row r="5758" ht="12.75" hidden="1"/>
    <row r="5759" ht="12.75" hidden="1"/>
    <row r="5760" ht="12.75" hidden="1"/>
    <row r="5761" ht="12.75" hidden="1"/>
    <row r="5762" ht="12.75" hidden="1"/>
    <row r="5763" ht="12.75" hidden="1"/>
    <row r="5764" ht="12.75" hidden="1"/>
    <row r="5765" ht="12.75" hidden="1"/>
    <row r="5766" ht="12.75" hidden="1"/>
    <row r="5767" ht="12.75" hidden="1"/>
    <row r="5768" ht="12.75" hidden="1"/>
    <row r="5769" ht="12.75" hidden="1"/>
    <row r="5770" ht="12.75" hidden="1"/>
    <row r="5771" ht="12.75" hidden="1"/>
    <row r="5772" ht="12.75" hidden="1"/>
    <row r="5773" ht="12.75" hidden="1"/>
    <row r="5774" ht="12.75" hidden="1"/>
    <row r="5775" ht="12.75" hidden="1"/>
    <row r="5776" ht="12.75" hidden="1"/>
    <row r="5777" ht="12.75" hidden="1"/>
    <row r="5778" ht="12.75" hidden="1"/>
    <row r="5779" ht="12.75" hidden="1"/>
    <row r="5780" ht="12.75" hidden="1"/>
    <row r="5781" ht="12.75" hidden="1"/>
    <row r="5782" ht="12.75" hidden="1"/>
    <row r="5783" ht="12.75" hidden="1"/>
    <row r="5784" ht="12.75" hidden="1"/>
    <row r="5785" ht="12.75" hidden="1"/>
    <row r="5786" ht="12.75" hidden="1"/>
    <row r="5787" ht="12.75" hidden="1"/>
    <row r="5788" ht="12.75" hidden="1"/>
    <row r="5789" ht="12.75" hidden="1"/>
    <row r="5790" ht="12.75" hidden="1"/>
    <row r="5791" ht="12.75" hidden="1"/>
    <row r="5792" ht="12.75" hidden="1"/>
    <row r="5793" ht="12.75" hidden="1"/>
    <row r="5794" ht="12.75" hidden="1"/>
    <row r="5795" ht="12.75" hidden="1"/>
    <row r="5796" ht="12.75" hidden="1"/>
    <row r="5797" ht="12.75" hidden="1"/>
    <row r="5798" ht="12.75" hidden="1"/>
    <row r="5799" ht="12.75" hidden="1"/>
    <row r="5800" ht="12.75" hidden="1"/>
    <row r="5801" ht="12.75" hidden="1"/>
    <row r="5802" ht="12.75" hidden="1"/>
    <row r="5803" ht="12.75" hidden="1"/>
    <row r="5804" ht="12.75" hidden="1"/>
    <row r="5805" ht="12.75" hidden="1"/>
    <row r="5806" ht="12.75" hidden="1"/>
    <row r="5807" ht="12.75" hidden="1"/>
    <row r="5808" ht="12.75" hidden="1"/>
    <row r="5809" ht="12.75" hidden="1"/>
    <row r="5810" ht="12.75" hidden="1"/>
    <row r="5811" ht="12.75" hidden="1"/>
    <row r="5812" ht="12.75" hidden="1"/>
    <row r="5813" ht="12.75" hidden="1"/>
    <row r="5814" ht="12.75" hidden="1"/>
    <row r="5815" ht="12.75" hidden="1"/>
    <row r="5816" ht="12.75" hidden="1"/>
    <row r="5817" ht="12.75" hidden="1"/>
    <row r="5818" ht="12.75" hidden="1"/>
    <row r="5819" ht="12.75" hidden="1"/>
    <row r="5820" ht="12.75" hidden="1"/>
    <row r="5821" ht="12.75" hidden="1"/>
    <row r="5822" ht="12.75" hidden="1"/>
    <row r="5823" ht="12.75" hidden="1"/>
    <row r="5824" ht="12.75" hidden="1"/>
    <row r="5825" ht="12.75" hidden="1"/>
    <row r="5826" ht="12.75" hidden="1"/>
    <row r="5827" ht="12.75" hidden="1"/>
    <row r="5828" ht="12.75" hidden="1"/>
    <row r="5829" ht="12.75" hidden="1"/>
    <row r="5830" ht="12.75" hidden="1"/>
    <row r="5831" ht="12.75" hidden="1"/>
    <row r="5832" ht="12.75" hidden="1"/>
    <row r="5833" ht="12.75" hidden="1"/>
    <row r="5834" ht="12.75" hidden="1"/>
    <row r="5835" ht="12.75" hidden="1"/>
    <row r="5836" ht="12.75" hidden="1"/>
    <row r="5837" ht="12.75" hidden="1"/>
    <row r="5838" ht="12.75" hidden="1"/>
    <row r="5839" ht="12.75" hidden="1"/>
    <row r="5840" ht="12.75" hidden="1"/>
    <row r="5841" ht="12.75" hidden="1"/>
    <row r="5842" ht="12.75" hidden="1"/>
    <row r="5843" ht="12.75" hidden="1"/>
    <row r="5844" ht="12.75" hidden="1"/>
    <row r="5845" ht="12.75" hidden="1"/>
    <row r="5846" ht="12.75" hidden="1"/>
    <row r="5847" ht="12.75" hidden="1"/>
    <row r="5848" ht="12.75" hidden="1"/>
    <row r="5849" ht="12.75" hidden="1"/>
    <row r="5850" ht="12.75" hidden="1"/>
    <row r="5851" ht="12.75" hidden="1"/>
    <row r="5852" ht="12.75" hidden="1"/>
    <row r="5853" ht="12.75" hidden="1"/>
    <row r="5854" ht="12.75" hidden="1"/>
    <row r="5855" ht="12.75" hidden="1"/>
    <row r="5856" ht="12.75" hidden="1"/>
    <row r="5857" ht="12.75" hidden="1"/>
    <row r="5858" ht="12.75" hidden="1"/>
    <row r="5859" ht="12.75" hidden="1"/>
    <row r="5860" ht="12.75" hidden="1"/>
    <row r="5861" ht="12.75" hidden="1"/>
    <row r="5862" ht="12.75" hidden="1"/>
    <row r="5863" ht="12.75" hidden="1"/>
    <row r="5864" ht="12.75" hidden="1"/>
    <row r="5865" ht="12.75" hidden="1"/>
    <row r="5866" ht="12.75" hidden="1"/>
    <row r="5867" ht="12.75" hidden="1"/>
    <row r="5868" ht="12.75" hidden="1"/>
    <row r="5869" ht="12.75" hidden="1"/>
    <row r="5870" ht="12.75" hidden="1"/>
    <row r="5871" ht="12.75" hidden="1"/>
    <row r="5872" ht="12.75" hidden="1"/>
    <row r="5873" ht="12.75" hidden="1"/>
    <row r="5874" ht="12.75" hidden="1"/>
    <row r="5875" ht="12.75" hidden="1"/>
    <row r="5876" ht="12.75" hidden="1"/>
    <row r="5877" ht="12.75" hidden="1"/>
    <row r="5878" ht="12.75" hidden="1"/>
    <row r="5879" ht="12.75" hidden="1"/>
    <row r="5880" ht="12.75" hidden="1"/>
    <row r="5881" ht="12.75" hidden="1"/>
    <row r="5882" ht="12.75" hidden="1"/>
    <row r="5883" ht="12.75" hidden="1"/>
    <row r="5884" ht="12.75" hidden="1"/>
    <row r="5885" ht="12.75" hidden="1"/>
    <row r="5886" ht="12.75" hidden="1"/>
    <row r="5887" ht="12.75" hidden="1"/>
    <row r="5888" ht="12.75" hidden="1"/>
    <row r="5889" ht="12.75" hidden="1"/>
    <row r="5890" ht="12.75" hidden="1"/>
    <row r="5891" ht="12.75" hidden="1"/>
    <row r="5892" ht="12.75" hidden="1"/>
    <row r="5893" ht="12.75" hidden="1"/>
    <row r="5894" ht="12.75" hidden="1"/>
    <row r="5895" ht="12.75" hidden="1"/>
    <row r="5896" ht="12.75" hidden="1"/>
    <row r="5897" ht="12.75" hidden="1"/>
    <row r="5898" ht="12.75" hidden="1"/>
    <row r="5899" ht="12.75" hidden="1"/>
    <row r="5900" ht="12.75" hidden="1"/>
    <row r="5901" ht="12.75" hidden="1"/>
    <row r="5902" ht="12.75" hidden="1"/>
    <row r="5903" ht="12.75" hidden="1"/>
    <row r="5904" ht="12.75" hidden="1"/>
    <row r="5905" ht="12.75" hidden="1"/>
    <row r="5906" ht="12.75" hidden="1"/>
    <row r="5907" ht="12.75" hidden="1"/>
    <row r="5908" ht="12.75" hidden="1"/>
    <row r="5909" ht="12.75" hidden="1"/>
    <row r="5910" ht="12.75" hidden="1"/>
    <row r="5911" ht="12.75" hidden="1"/>
    <row r="5912" ht="12.75" hidden="1"/>
    <row r="5913" ht="12.75" hidden="1"/>
    <row r="5914" ht="12.75" hidden="1"/>
    <row r="5915" ht="12.75" hidden="1"/>
    <row r="5916" ht="12.75" hidden="1"/>
    <row r="5917" ht="12.75" hidden="1"/>
    <row r="5918" ht="12.75" hidden="1"/>
    <row r="5919" ht="12.75" hidden="1"/>
    <row r="5920" ht="12.75" hidden="1"/>
    <row r="5921" ht="12.75" hidden="1"/>
    <row r="5922" ht="12.75" hidden="1"/>
    <row r="5923" ht="12.75" hidden="1"/>
    <row r="5924" ht="12.75" hidden="1"/>
    <row r="5925" ht="12.75" hidden="1"/>
    <row r="5926" ht="12.75" hidden="1"/>
    <row r="5927" ht="12.75" hidden="1"/>
    <row r="5928" ht="12.75" hidden="1"/>
    <row r="5929" ht="12.75" hidden="1"/>
    <row r="5930" ht="12.75" hidden="1"/>
    <row r="5931" ht="12.75" hidden="1"/>
    <row r="5932" ht="12.75" hidden="1"/>
    <row r="5933" ht="12.75" hidden="1"/>
    <row r="5934" ht="12.75" hidden="1"/>
    <row r="5935" ht="12.75" hidden="1"/>
    <row r="5936" ht="12.75" hidden="1"/>
    <row r="5937" ht="12.75" hidden="1"/>
    <row r="5938" ht="12.75" hidden="1"/>
    <row r="5939" ht="12.75" hidden="1"/>
    <row r="5940" ht="12.75" hidden="1"/>
    <row r="5941" ht="12.75" hidden="1"/>
    <row r="5942" ht="12.75" hidden="1"/>
    <row r="5943" ht="12.75" hidden="1"/>
    <row r="5944" ht="12.75" hidden="1"/>
    <row r="5945" ht="12.75" hidden="1"/>
    <row r="5946" ht="12.75" hidden="1"/>
    <row r="5947" ht="12.75" hidden="1"/>
    <row r="5948" ht="12.75" hidden="1"/>
    <row r="5949" ht="12.75" hidden="1"/>
    <row r="5950" ht="12.75" hidden="1"/>
    <row r="5951" ht="12.75" hidden="1"/>
    <row r="5952" ht="12.75" hidden="1"/>
    <row r="5953" ht="12.75" hidden="1"/>
    <row r="5954" ht="12.75" hidden="1"/>
    <row r="5955" ht="12.75" hidden="1"/>
    <row r="5956" ht="12.75" hidden="1"/>
    <row r="5957" ht="12.75" hidden="1"/>
    <row r="5958" ht="12.75" hidden="1"/>
    <row r="5959" ht="12.75" hidden="1"/>
    <row r="5960" ht="12.75" hidden="1"/>
    <row r="5961" ht="12.75" hidden="1"/>
    <row r="5962" ht="12.75" hidden="1"/>
    <row r="5963" ht="12.75" hidden="1"/>
    <row r="5964" ht="12.75" hidden="1"/>
    <row r="5965" ht="12.75" hidden="1"/>
    <row r="5966" ht="12.75" hidden="1"/>
    <row r="5967" ht="12.75" hidden="1"/>
    <row r="5968" ht="12.75" hidden="1"/>
    <row r="5969" ht="12.75" hidden="1"/>
    <row r="5970" ht="12.75" hidden="1"/>
    <row r="5971" ht="12.75" hidden="1"/>
    <row r="5972" ht="12.75" hidden="1"/>
    <row r="5973" ht="12.75" hidden="1"/>
    <row r="5974" ht="12.75" hidden="1"/>
    <row r="5975" ht="12.75" hidden="1"/>
    <row r="5976" ht="12.75" hidden="1"/>
    <row r="5977" ht="12.75" hidden="1"/>
    <row r="5978" ht="12.75" hidden="1"/>
    <row r="5979" ht="12.75" hidden="1"/>
    <row r="5980" ht="12.75" hidden="1"/>
    <row r="5981" ht="12.75" hidden="1"/>
    <row r="5982" ht="12.75" hidden="1"/>
    <row r="5983" ht="12.75" hidden="1"/>
    <row r="5984" ht="12.75" hidden="1"/>
    <row r="5985" ht="12.75" hidden="1"/>
    <row r="5986" ht="12.75" hidden="1"/>
    <row r="5987" ht="12.75" hidden="1"/>
    <row r="5988" ht="12.75" hidden="1"/>
    <row r="5989" ht="12.75" hidden="1"/>
    <row r="5990" ht="12.75" hidden="1"/>
    <row r="5991" ht="12.75" hidden="1"/>
    <row r="5992" ht="12.75" hidden="1"/>
    <row r="5993" ht="12.75" hidden="1"/>
    <row r="5994" ht="12.75" hidden="1"/>
    <row r="5995" ht="12.75" hidden="1"/>
    <row r="5996" ht="12.75" hidden="1"/>
    <row r="5997" ht="12.75" hidden="1"/>
    <row r="5998" ht="12.75" hidden="1"/>
    <row r="5999" ht="12.75" hidden="1"/>
    <row r="6000" ht="12.75" hidden="1"/>
    <row r="6001" ht="12.75" hidden="1"/>
    <row r="6002" ht="12.75" hidden="1"/>
    <row r="6003" ht="12.75" hidden="1"/>
    <row r="6004" ht="12.75" hidden="1"/>
    <row r="6005" ht="12.75" hidden="1"/>
    <row r="6006" ht="12.75" hidden="1"/>
    <row r="6007" ht="12.75" hidden="1"/>
    <row r="6008" ht="12.75" hidden="1"/>
    <row r="6009" ht="12.75" hidden="1"/>
    <row r="6010" ht="12.75" hidden="1"/>
    <row r="6011" ht="12.75" hidden="1"/>
    <row r="6012" ht="12.75" hidden="1"/>
    <row r="6013" ht="12.75" hidden="1"/>
    <row r="6014" ht="12.75" hidden="1"/>
    <row r="6015" ht="12.75" hidden="1"/>
    <row r="6016" ht="12.75" hidden="1"/>
    <row r="6017" ht="12.75" hidden="1"/>
    <row r="6018" ht="12.75" hidden="1"/>
    <row r="6019" ht="12.75" hidden="1"/>
    <row r="6020" ht="12.75" hidden="1"/>
    <row r="6021" ht="12.75" hidden="1"/>
    <row r="6022" ht="12.75" hidden="1"/>
    <row r="6023" ht="12.75" hidden="1"/>
    <row r="6024" ht="12.75" hidden="1"/>
    <row r="6025" ht="12.75" hidden="1"/>
    <row r="6026" ht="12.75" hidden="1"/>
    <row r="6027" ht="12.75" hidden="1"/>
    <row r="6028" ht="12.75" hidden="1"/>
    <row r="6029" ht="12.75" hidden="1"/>
    <row r="6030" ht="12.75" hidden="1"/>
    <row r="6031" ht="12.75" hidden="1"/>
    <row r="6032" ht="12.75" hidden="1"/>
    <row r="6033" ht="12.75" hidden="1"/>
    <row r="6034" ht="12.75" hidden="1"/>
    <row r="6035" ht="12.75" hidden="1"/>
    <row r="6036" ht="12.75" hidden="1"/>
    <row r="6037" ht="12.75" hidden="1"/>
    <row r="6038" ht="12.75" hidden="1"/>
    <row r="6039" ht="12.75" hidden="1"/>
    <row r="6040" ht="12.75" hidden="1"/>
    <row r="6041" ht="12.75" hidden="1"/>
    <row r="6042" ht="12.75" hidden="1"/>
    <row r="6043" ht="12.75" hidden="1"/>
    <row r="6044" ht="12.75" hidden="1"/>
    <row r="6045" ht="12.75" hidden="1"/>
    <row r="6046" ht="12.75" hidden="1"/>
    <row r="6047" ht="12.75" hidden="1"/>
    <row r="6048" ht="12.75" hidden="1"/>
    <row r="6049" ht="12.75" hidden="1"/>
    <row r="6050" ht="12.75" hidden="1"/>
    <row r="6051" ht="12.75" hidden="1"/>
    <row r="6052" ht="12.75" hidden="1"/>
    <row r="6053" ht="12.75" hidden="1"/>
    <row r="6054" ht="12.75" hidden="1"/>
    <row r="6055" ht="12.75" hidden="1"/>
    <row r="6056" ht="12.75" hidden="1"/>
    <row r="6057" ht="12.75" hidden="1"/>
    <row r="6058" ht="12.75" hidden="1"/>
    <row r="6059" ht="12.75" hidden="1"/>
    <row r="6060" ht="12.75" hidden="1"/>
    <row r="6061" ht="12.75" hidden="1"/>
    <row r="6062" ht="12.75" hidden="1"/>
    <row r="6063" ht="12.75" hidden="1"/>
    <row r="6064" ht="12.75" hidden="1"/>
    <row r="6065" ht="12.75" hidden="1"/>
    <row r="6066" ht="12.75" hidden="1"/>
    <row r="6067" ht="12.75" hidden="1"/>
    <row r="6068" ht="12.75" hidden="1"/>
    <row r="6069" ht="12.75" hidden="1"/>
    <row r="6070" ht="12.75" hidden="1"/>
    <row r="6071" ht="12.75" hidden="1"/>
    <row r="6072" ht="12.75" hidden="1"/>
    <row r="6073" ht="12.75" hidden="1"/>
    <row r="6074" ht="12.75" hidden="1"/>
    <row r="6075" ht="12.75" hidden="1"/>
    <row r="6076" ht="12.75" hidden="1"/>
    <row r="6077" ht="12.75" hidden="1"/>
    <row r="6078" ht="12.75" hidden="1"/>
    <row r="6079" ht="12.75" hidden="1"/>
    <row r="6080" ht="12.75" hidden="1"/>
    <row r="6081" ht="12.75" hidden="1"/>
    <row r="6082" ht="12.75" hidden="1"/>
    <row r="6083" ht="12.75" hidden="1"/>
    <row r="6084" ht="12.75" hidden="1"/>
    <row r="6085" ht="12.75" hidden="1"/>
    <row r="6086" ht="12.75" hidden="1"/>
    <row r="6087" ht="12.75" hidden="1"/>
    <row r="6088" ht="12.75" hidden="1"/>
    <row r="6089" ht="12.75" hidden="1"/>
    <row r="6090" ht="12.75" hidden="1"/>
    <row r="6091" ht="12.75" hidden="1"/>
    <row r="6092" ht="12.75" hidden="1"/>
    <row r="6093" ht="12.75" hidden="1"/>
    <row r="6094" ht="12.75" hidden="1"/>
    <row r="6095" ht="12.75" hidden="1"/>
    <row r="6096" ht="12.75" hidden="1"/>
    <row r="6097" ht="12.75" hidden="1"/>
    <row r="6098" ht="12.75" hidden="1"/>
    <row r="6099" ht="12.75" hidden="1"/>
    <row r="6100" ht="12.75" hidden="1"/>
    <row r="6101" ht="12.75" hidden="1"/>
    <row r="6102" ht="12.75" hidden="1"/>
    <row r="6103" ht="12.75" hidden="1"/>
    <row r="6104" ht="12.75" hidden="1"/>
    <row r="6105" ht="12.75" hidden="1"/>
    <row r="6106" ht="12.75" hidden="1"/>
    <row r="6107" ht="12.75" hidden="1"/>
    <row r="6108" ht="12.75" hidden="1"/>
    <row r="6109" ht="12.75" hidden="1"/>
    <row r="6110" ht="12.75" hidden="1"/>
    <row r="6111" ht="12.75" hidden="1"/>
    <row r="6112" ht="12.75" hidden="1"/>
    <row r="6113" ht="12.75" hidden="1"/>
    <row r="6114" ht="12.75" hidden="1"/>
    <row r="6115" ht="12.75" hidden="1"/>
    <row r="6116" ht="12.75" hidden="1"/>
    <row r="6117" ht="12.75" hidden="1"/>
    <row r="6118" ht="12.75" hidden="1"/>
    <row r="6119" ht="12.75" hidden="1"/>
    <row r="6120" ht="12.75" hidden="1"/>
    <row r="6121" ht="12.75" hidden="1"/>
    <row r="6122" ht="12.75" hidden="1"/>
    <row r="6123" ht="12.75" hidden="1"/>
    <row r="6124" ht="12.75" hidden="1"/>
    <row r="6125" ht="12.75" hidden="1"/>
    <row r="6126" ht="12.75" hidden="1"/>
    <row r="6127" ht="12.75" hidden="1"/>
    <row r="6128" ht="12.75" hidden="1"/>
    <row r="6129" ht="12.75" hidden="1"/>
    <row r="6130" ht="12.75" hidden="1"/>
    <row r="6131" ht="12.75" hidden="1"/>
    <row r="6132" ht="12.75" hidden="1"/>
    <row r="6133" ht="12.75" hidden="1"/>
    <row r="6134" ht="12.75" hidden="1"/>
    <row r="6135" ht="12.75" hidden="1"/>
    <row r="6136" ht="12.75" hidden="1"/>
    <row r="6137" ht="12.75" hidden="1"/>
    <row r="6138" ht="12.75" hidden="1"/>
    <row r="6139" ht="12.75" hidden="1"/>
    <row r="6140" ht="12.75" hidden="1"/>
    <row r="6141" ht="12.75" hidden="1"/>
    <row r="6142" ht="12.75" hidden="1"/>
    <row r="6143" ht="12.75" hidden="1"/>
    <row r="6144" ht="12.75" hidden="1"/>
    <row r="6145" ht="12.75" hidden="1"/>
    <row r="6146" ht="12.75" hidden="1"/>
    <row r="6147" ht="12.75" hidden="1"/>
    <row r="6148" ht="12.75" hidden="1"/>
    <row r="6149" ht="12.75" hidden="1"/>
    <row r="6150" ht="12.75" hidden="1"/>
    <row r="6151" ht="12.75" hidden="1"/>
    <row r="6152" ht="12.75" hidden="1"/>
    <row r="6153" ht="12.75" hidden="1"/>
    <row r="6154" ht="12.75" hidden="1"/>
    <row r="6155" ht="12.75" hidden="1"/>
    <row r="6156" ht="12.75" hidden="1"/>
    <row r="6157" ht="12.75" hidden="1"/>
    <row r="6158" ht="12.75" hidden="1"/>
    <row r="6159" ht="12.75" hidden="1"/>
    <row r="6160" ht="12.75" hidden="1"/>
    <row r="6161" ht="12.75" hidden="1"/>
    <row r="6162" ht="12.75" hidden="1"/>
    <row r="6163" ht="12.75" hidden="1"/>
    <row r="6164" ht="12.75" hidden="1"/>
    <row r="6165" ht="12.75" hidden="1"/>
    <row r="6166" ht="12.75" hidden="1"/>
    <row r="6167" ht="12.75" hidden="1"/>
    <row r="6168" ht="12.75" hidden="1"/>
    <row r="6169" ht="12.75" hidden="1"/>
    <row r="6170" ht="12.75" hidden="1"/>
    <row r="6171" ht="12.75" hidden="1"/>
    <row r="6172" ht="12.75" hidden="1"/>
    <row r="6173" ht="12.75" hidden="1"/>
    <row r="6174" ht="12.75" hidden="1"/>
    <row r="6175" ht="12.75" hidden="1"/>
    <row r="6176" ht="12.75" hidden="1"/>
    <row r="6177" ht="12.75" hidden="1"/>
    <row r="6178" ht="12.75" hidden="1"/>
    <row r="6179" ht="12.75" hidden="1"/>
    <row r="6180" ht="12.75" hidden="1"/>
    <row r="6181" ht="12.75" hidden="1"/>
    <row r="6182" ht="12.75" hidden="1"/>
    <row r="6183" ht="12.75" hidden="1"/>
    <row r="6184" ht="12.75" hidden="1"/>
    <row r="6185" ht="12.75" hidden="1"/>
    <row r="6186" ht="12.75" hidden="1"/>
    <row r="6187" ht="12.75" hidden="1"/>
    <row r="6188" ht="12.75" hidden="1"/>
    <row r="6189" ht="12.75" hidden="1"/>
    <row r="6190" ht="12.75" hidden="1"/>
    <row r="6191" ht="12.75" hidden="1"/>
    <row r="6192" ht="12.75" hidden="1"/>
    <row r="6193" ht="12.75" hidden="1"/>
    <row r="6194" ht="12.75" hidden="1"/>
    <row r="6195" ht="12.75" hidden="1"/>
    <row r="6196" ht="12.75" hidden="1"/>
    <row r="6197" ht="12.75" hidden="1"/>
    <row r="6198" ht="12.75" hidden="1"/>
    <row r="6199" ht="12.75" hidden="1"/>
    <row r="6200" ht="12.75" hidden="1"/>
    <row r="6201" ht="12.75" hidden="1"/>
    <row r="6202" ht="12.75" hidden="1"/>
    <row r="6203" ht="12.75" hidden="1"/>
    <row r="6204" ht="12.75" hidden="1"/>
    <row r="6205" ht="12.75" hidden="1"/>
    <row r="6206" ht="12.75" hidden="1"/>
    <row r="6207" ht="12.75" hidden="1"/>
    <row r="6208" ht="12.75" hidden="1"/>
    <row r="6209" ht="12.75" hidden="1"/>
    <row r="6210" ht="12.75" hidden="1"/>
    <row r="6211" ht="12.75" hidden="1"/>
    <row r="6212" ht="12.75" hidden="1"/>
    <row r="6213" ht="12.75" hidden="1"/>
    <row r="6214" ht="12.75" hidden="1"/>
    <row r="6215" ht="12.75" hidden="1"/>
    <row r="6216" ht="12.75" hidden="1"/>
    <row r="6217" ht="12.75" hidden="1"/>
    <row r="6218" ht="12.75" hidden="1"/>
    <row r="6219" ht="12.75" hidden="1"/>
    <row r="6220" ht="12.75" hidden="1"/>
    <row r="6221" ht="12.75" hidden="1"/>
    <row r="6222" ht="12.75" hidden="1"/>
    <row r="6223" ht="12.75" hidden="1"/>
    <row r="6224" ht="12.75" hidden="1"/>
    <row r="6225" ht="12.75" hidden="1"/>
    <row r="6226" ht="12.75" hidden="1"/>
    <row r="6227" ht="12.75" hidden="1"/>
    <row r="6228" ht="12.75" hidden="1"/>
    <row r="6229" ht="12.75" hidden="1"/>
    <row r="6230" ht="12.75" hidden="1"/>
    <row r="6231" ht="12.75" hidden="1"/>
    <row r="6232" ht="12.75" hidden="1"/>
    <row r="6233" ht="12.75" hidden="1"/>
    <row r="6234" ht="12.75" hidden="1"/>
    <row r="6235" ht="12.75" hidden="1"/>
    <row r="6236" ht="12.75" hidden="1"/>
    <row r="6237" ht="12.75" hidden="1"/>
    <row r="6238" ht="12.75" hidden="1"/>
    <row r="6239" ht="12.75" hidden="1"/>
    <row r="6240" ht="12.75" hidden="1"/>
    <row r="6241" ht="12.75" hidden="1"/>
    <row r="6242" ht="12.75" hidden="1"/>
    <row r="6243" ht="12.75" hidden="1"/>
    <row r="6244" ht="12.75" hidden="1"/>
    <row r="6245" ht="12.75" hidden="1"/>
    <row r="6246" ht="12.75" hidden="1"/>
    <row r="6247" ht="12.75" hidden="1"/>
    <row r="6248" ht="12.75" hidden="1"/>
    <row r="6249" ht="12.75" hidden="1"/>
    <row r="6250" ht="12.75" hidden="1"/>
    <row r="6251" ht="12.75" hidden="1"/>
    <row r="6252" ht="12.75" hidden="1"/>
    <row r="6253" ht="12.75" hidden="1"/>
    <row r="6254" ht="12.75" hidden="1"/>
    <row r="6255" ht="12.75" hidden="1"/>
    <row r="6256" ht="12.75" hidden="1"/>
    <row r="6257" ht="12.75" hidden="1"/>
    <row r="6258" ht="12.75" hidden="1"/>
    <row r="6259" ht="12.75" hidden="1"/>
    <row r="6260" ht="12.75" hidden="1"/>
    <row r="6261" ht="12.75" hidden="1"/>
    <row r="6262" ht="12.75" hidden="1"/>
    <row r="6263" ht="12.75" hidden="1"/>
    <row r="6264" ht="12.75" hidden="1"/>
    <row r="6265" ht="12.75" hidden="1"/>
    <row r="6266" ht="12.75" hidden="1"/>
    <row r="6267" ht="12.75" hidden="1"/>
    <row r="6268" ht="12.75" hidden="1"/>
    <row r="6269" ht="12.75" hidden="1"/>
    <row r="6270" ht="12.75" hidden="1"/>
    <row r="6271" ht="12.75" hidden="1"/>
    <row r="6272" ht="12.75" hidden="1"/>
    <row r="6273" ht="12.75" hidden="1"/>
    <row r="6274" ht="12.75" hidden="1"/>
    <row r="6275" ht="12.75" hidden="1"/>
    <row r="6276" ht="12.75" hidden="1"/>
    <row r="6277" ht="12.75" hidden="1"/>
    <row r="6278" ht="12.75" hidden="1"/>
    <row r="6279" ht="12.75" hidden="1"/>
    <row r="6280" ht="12.75" hidden="1"/>
    <row r="6281" ht="12.75" hidden="1"/>
    <row r="6282" ht="12.75" hidden="1"/>
    <row r="6283" ht="12.75" hidden="1"/>
    <row r="6284" ht="12.75" hidden="1"/>
    <row r="6285" ht="12.75" hidden="1"/>
    <row r="6286" ht="12.75" hidden="1"/>
    <row r="6287" ht="12.75" hidden="1"/>
    <row r="6288" ht="12.75" hidden="1"/>
    <row r="6289" ht="12.75" hidden="1"/>
    <row r="6290" ht="12.75" hidden="1"/>
    <row r="6291" ht="12.75" hidden="1"/>
    <row r="6292" ht="12.75" hidden="1"/>
    <row r="6293" ht="12.75" hidden="1"/>
    <row r="6294" ht="12.75" hidden="1"/>
    <row r="6295" ht="12.75" hidden="1"/>
    <row r="6296" ht="12.75" hidden="1"/>
    <row r="6297" ht="12.75" hidden="1"/>
    <row r="6298" ht="12.75" hidden="1"/>
    <row r="6299" ht="12.75" hidden="1"/>
    <row r="6300" ht="12.75" hidden="1"/>
    <row r="6301" ht="12.75" hidden="1"/>
    <row r="6302" ht="12.75" hidden="1"/>
    <row r="6303" ht="12.75" hidden="1"/>
    <row r="6304" ht="12.75" hidden="1"/>
    <row r="6305" ht="12.75" hidden="1"/>
    <row r="6306" ht="12.75" hidden="1"/>
    <row r="6307" ht="12.75" hidden="1"/>
    <row r="6308" ht="12.75" hidden="1"/>
    <row r="6309" ht="12.75" hidden="1"/>
    <row r="6310" ht="12.75" hidden="1"/>
    <row r="6311" ht="12.75" hidden="1"/>
    <row r="6312" ht="12.75" hidden="1"/>
    <row r="6313" ht="12.75" hidden="1"/>
    <row r="6314" ht="12.75" hidden="1"/>
    <row r="6315" ht="12.75" hidden="1"/>
    <row r="6316" ht="12.75" hidden="1"/>
    <row r="6317" ht="12.75" hidden="1"/>
    <row r="6318" ht="12.75" hidden="1"/>
    <row r="6319" ht="12.75" hidden="1"/>
    <row r="6320" ht="12.75" hidden="1"/>
    <row r="6321" ht="12.75" hidden="1"/>
    <row r="6322" ht="12.75" hidden="1"/>
    <row r="6323" ht="12.75" hidden="1"/>
    <row r="6324" ht="12.75" hidden="1"/>
    <row r="6325" ht="12.75" hidden="1"/>
    <row r="6326" ht="12.75" hidden="1"/>
    <row r="6327" ht="12.75" hidden="1"/>
    <row r="6328" ht="12.75" hidden="1"/>
    <row r="6329" ht="12.75" hidden="1"/>
    <row r="6330" ht="12.75" hidden="1"/>
    <row r="6331" ht="12.75" hidden="1"/>
    <row r="6332" ht="12.75" hidden="1"/>
    <row r="6333" ht="12.75" hidden="1"/>
    <row r="6334" ht="12.75" hidden="1"/>
    <row r="6335" ht="12.75" hidden="1"/>
    <row r="6336" ht="12.75" hidden="1"/>
    <row r="6337" ht="12.75" hidden="1"/>
    <row r="6338" ht="12.75" hidden="1"/>
    <row r="6339" ht="12.75" hidden="1"/>
    <row r="6340" ht="12.75" hidden="1"/>
    <row r="6341" ht="12.75" hidden="1"/>
    <row r="6342" ht="12.75" hidden="1"/>
    <row r="6343" ht="12.75" hidden="1"/>
    <row r="6344" ht="12.75" hidden="1"/>
    <row r="6345" ht="12.75" hidden="1"/>
    <row r="6346" ht="12.75" hidden="1"/>
    <row r="6347" ht="12.75" hidden="1"/>
    <row r="6348" ht="12.75" hidden="1"/>
    <row r="6349" ht="12.75" hidden="1"/>
    <row r="6350" ht="12.75" hidden="1"/>
    <row r="6351" ht="12.75" hidden="1"/>
    <row r="6352" ht="12.75" hidden="1"/>
    <row r="6353" ht="12.75" hidden="1"/>
    <row r="6354" ht="12.75" hidden="1"/>
    <row r="6355" ht="12.75" hidden="1"/>
    <row r="6356" ht="12.75" hidden="1"/>
    <row r="6357" ht="12.75" hidden="1"/>
    <row r="6358" ht="12.75" hidden="1"/>
    <row r="6359" ht="12.75" hidden="1"/>
    <row r="6360" ht="12.75" hidden="1"/>
    <row r="6361" ht="12.75" hidden="1"/>
    <row r="6362" ht="12.75" hidden="1"/>
    <row r="6363" ht="12.75" hidden="1"/>
    <row r="6364" ht="12.75" hidden="1"/>
    <row r="6365" ht="12.75" hidden="1"/>
    <row r="6366" ht="12.75" hidden="1"/>
    <row r="6367" ht="12.75" hidden="1"/>
    <row r="6368" ht="12.75" hidden="1"/>
    <row r="6369" ht="12.75" hidden="1"/>
    <row r="6370" ht="12.75" hidden="1"/>
    <row r="6371" ht="12.75" hidden="1"/>
    <row r="6372" ht="12.75" hidden="1"/>
    <row r="6373" ht="12.75" hidden="1"/>
    <row r="6374" ht="12.75" hidden="1"/>
    <row r="6375" ht="12.75" hidden="1"/>
    <row r="6376" ht="12.75" hidden="1"/>
    <row r="6377" ht="12.75" hidden="1"/>
    <row r="6378" ht="12.75" hidden="1"/>
    <row r="6379" ht="12.75" hidden="1"/>
    <row r="6380" ht="12.75" hidden="1"/>
    <row r="6381" ht="12.75" hidden="1"/>
    <row r="6382" ht="12.75" hidden="1"/>
    <row r="6383" ht="12.75" hidden="1"/>
    <row r="6384" ht="12.75" hidden="1"/>
    <row r="6385" ht="12.75" hidden="1"/>
    <row r="6386" ht="12.75" hidden="1"/>
    <row r="6387" ht="12.75" hidden="1"/>
    <row r="6388" ht="12.75" hidden="1"/>
    <row r="6389" ht="12.75" hidden="1"/>
    <row r="6390" ht="12.75" hidden="1"/>
    <row r="6391" ht="12.75" hidden="1"/>
    <row r="6392" ht="12.75" hidden="1"/>
    <row r="6393" ht="12.75" hidden="1"/>
    <row r="6394" ht="12.75" hidden="1"/>
    <row r="6395" ht="12.75" hidden="1"/>
    <row r="6396" ht="12.75" hidden="1"/>
    <row r="6397" ht="12.75" hidden="1"/>
    <row r="6398" ht="12.75" hidden="1"/>
    <row r="6399" ht="12.75" hidden="1"/>
    <row r="6400" ht="12.75" hidden="1"/>
    <row r="6401" ht="12.75" hidden="1"/>
    <row r="6402" ht="12.75" hidden="1"/>
    <row r="6403" ht="12.75" hidden="1"/>
    <row r="6404" ht="12.75" hidden="1"/>
    <row r="6405" ht="12.75" hidden="1"/>
    <row r="6406" ht="12.75" hidden="1"/>
    <row r="6407" ht="12.75" hidden="1"/>
    <row r="6408" ht="12.75" hidden="1"/>
    <row r="6409" ht="12.75" hidden="1"/>
    <row r="6410" ht="12.75" hidden="1"/>
    <row r="6411" ht="12.75" hidden="1"/>
    <row r="6412" ht="12.75" hidden="1"/>
    <row r="6413" ht="12.75" hidden="1"/>
    <row r="6414" ht="12.75" hidden="1"/>
    <row r="6415" ht="12.75" hidden="1"/>
    <row r="6416" ht="12.75" hidden="1"/>
    <row r="6417" ht="12.75" hidden="1"/>
    <row r="6418" ht="12.75" hidden="1"/>
    <row r="6419" ht="12.75" hidden="1"/>
    <row r="6420" ht="12.75" hidden="1"/>
    <row r="6421" ht="12.75" hidden="1"/>
    <row r="6422" ht="12.75" hidden="1"/>
    <row r="6423" ht="12.75" hidden="1"/>
    <row r="6424" ht="12.75" hidden="1"/>
    <row r="6425" ht="12.75" hidden="1"/>
    <row r="6426" ht="12.75" hidden="1"/>
    <row r="6427" ht="12.75" hidden="1"/>
    <row r="6428" ht="12.75" hidden="1"/>
    <row r="6429" ht="12.75" hidden="1"/>
    <row r="6430" ht="12.75" hidden="1"/>
    <row r="6431" ht="12.75" hidden="1"/>
    <row r="6432" ht="12.75" hidden="1"/>
    <row r="6433" ht="12.75" hidden="1"/>
    <row r="6434" ht="12.75" hidden="1"/>
    <row r="6435" ht="12.75" hidden="1"/>
    <row r="6436" ht="12.75" hidden="1"/>
    <row r="6437" ht="12.75" hidden="1"/>
    <row r="6438" ht="12.75" hidden="1"/>
    <row r="6439" ht="12.75" hidden="1"/>
    <row r="6440" ht="12.75" hidden="1"/>
    <row r="6441" ht="12.75" hidden="1"/>
    <row r="6442" ht="12.75" hidden="1"/>
    <row r="6443" ht="12.75" hidden="1"/>
    <row r="6444" ht="12.75" hidden="1"/>
    <row r="6445" ht="12.75" hidden="1"/>
    <row r="6446" ht="12.75" hidden="1"/>
    <row r="6447" ht="12.75" hidden="1"/>
    <row r="6448" ht="12.75" hidden="1"/>
    <row r="6449" ht="12.75" hidden="1"/>
    <row r="6450" ht="12.75" hidden="1"/>
    <row r="6451" ht="12.75" hidden="1"/>
    <row r="6452" ht="12.75" hidden="1"/>
    <row r="6453" ht="12.75" hidden="1"/>
    <row r="6454" ht="12.75" hidden="1"/>
    <row r="6455" ht="12.75" hidden="1"/>
    <row r="6456" ht="12.75" hidden="1"/>
    <row r="6457" ht="12.75" hidden="1"/>
    <row r="6458" ht="12.75" hidden="1"/>
    <row r="6459" ht="12.75" hidden="1"/>
    <row r="6460" ht="12.75" hidden="1"/>
    <row r="6461" ht="12.75" hidden="1"/>
    <row r="6462" ht="12.75" hidden="1"/>
    <row r="6463" ht="12.75" hidden="1"/>
    <row r="6464" ht="12.75" hidden="1"/>
    <row r="6465" ht="12.75" hidden="1"/>
    <row r="6466" ht="12.75" hidden="1"/>
    <row r="6467" ht="12.75" hidden="1"/>
    <row r="6468" ht="12.75" hidden="1"/>
    <row r="6469" ht="12.75" hidden="1"/>
    <row r="6470" ht="12.75" hidden="1"/>
    <row r="6471" ht="12.75" hidden="1"/>
    <row r="6472" ht="12.75" hidden="1"/>
    <row r="6473" ht="12.75" hidden="1"/>
    <row r="6474" ht="12.75" hidden="1"/>
    <row r="6475" ht="12.75" hidden="1"/>
    <row r="6476" ht="12.75" hidden="1"/>
    <row r="6477" ht="12.75" hidden="1"/>
    <row r="6478" ht="12.75" hidden="1"/>
    <row r="6479" ht="12.75" hidden="1"/>
    <row r="6480" ht="12.75" hidden="1"/>
    <row r="6481" ht="12.75" hidden="1"/>
    <row r="6482" ht="12.75" hidden="1"/>
    <row r="6483" ht="12.75" hidden="1"/>
    <row r="6484" ht="12.75" hidden="1"/>
    <row r="6485" ht="12.75" hidden="1"/>
    <row r="6486" ht="12.75" hidden="1"/>
    <row r="6487" ht="12.75" hidden="1"/>
    <row r="6488" ht="12.75" hidden="1"/>
    <row r="6489" ht="12.75" hidden="1"/>
    <row r="6490" ht="12.75" hidden="1"/>
    <row r="6491" ht="12.75" hidden="1"/>
    <row r="6492" ht="12.75" hidden="1"/>
    <row r="6493" ht="12.75" hidden="1"/>
    <row r="6494" ht="12.75" hidden="1"/>
    <row r="6495" ht="12.75" hidden="1"/>
    <row r="6496" ht="12.75" hidden="1"/>
    <row r="6497" ht="12.75" hidden="1"/>
    <row r="6498" ht="12.75" hidden="1"/>
    <row r="6499" ht="12.75" hidden="1"/>
    <row r="6500" ht="12.75" hidden="1"/>
    <row r="6501" ht="12.75" hidden="1"/>
    <row r="6502" ht="12.75" hidden="1"/>
    <row r="6503" ht="12.75" hidden="1"/>
    <row r="6504" ht="12.75" hidden="1"/>
    <row r="6505" ht="12.75" hidden="1"/>
    <row r="6506" ht="12.75" hidden="1"/>
    <row r="6507" ht="12.75" hidden="1"/>
    <row r="6508" ht="12.75" hidden="1"/>
    <row r="6509" ht="12.75" hidden="1"/>
    <row r="6510" ht="12.75" hidden="1"/>
    <row r="6511" ht="12.75" hidden="1"/>
    <row r="6512" ht="12.75" hidden="1"/>
    <row r="6513" ht="12.75" hidden="1"/>
    <row r="6514" ht="12.75" hidden="1"/>
    <row r="6515" ht="12.75" hidden="1"/>
    <row r="6516" ht="12.75" hidden="1"/>
    <row r="6517" ht="12.75" hidden="1"/>
    <row r="6518" ht="12.75" hidden="1"/>
    <row r="6519" ht="12.75" hidden="1"/>
    <row r="6520" ht="12.75" hidden="1"/>
    <row r="6521" ht="12.75" hidden="1"/>
    <row r="6522" ht="12.75" hidden="1"/>
    <row r="6523" ht="12.75" hidden="1"/>
    <row r="6524" ht="12.75" hidden="1"/>
    <row r="6525" ht="12.75" hidden="1"/>
    <row r="6526" ht="12.75" hidden="1"/>
    <row r="6527" ht="12.75" hidden="1"/>
    <row r="6528" ht="12.75" hidden="1"/>
    <row r="6529" ht="12.75" hidden="1"/>
    <row r="6530" ht="12.75" hidden="1"/>
    <row r="6531" ht="12.75" hidden="1"/>
    <row r="6532" ht="12.75" hidden="1"/>
    <row r="6533" ht="12.75" hidden="1"/>
    <row r="6534" ht="12.75" hidden="1"/>
    <row r="6535" ht="12.75" hidden="1"/>
    <row r="6536" ht="12.75" hidden="1"/>
    <row r="6537" ht="12.75" hidden="1"/>
    <row r="6538" ht="12.75" hidden="1"/>
    <row r="6539" ht="12.75" hidden="1"/>
    <row r="6540" ht="12.75" hidden="1"/>
    <row r="6541" ht="12.75" hidden="1"/>
    <row r="6542" ht="12.75" hidden="1"/>
    <row r="6543" ht="12.75" hidden="1"/>
    <row r="6544" ht="12.75" hidden="1"/>
    <row r="6545" ht="12.75" hidden="1"/>
    <row r="6546" ht="12.75" hidden="1"/>
    <row r="6547" ht="12.75" hidden="1"/>
    <row r="6548" ht="12.75" hidden="1"/>
    <row r="6549" ht="12.75" hidden="1"/>
    <row r="6550" ht="12.75" hidden="1"/>
    <row r="6551" ht="12.75" hidden="1"/>
    <row r="6552" ht="12.75" hidden="1"/>
    <row r="6553" ht="12.75" hidden="1"/>
    <row r="6554" ht="12.75" hidden="1"/>
    <row r="6555" ht="12.75" hidden="1"/>
    <row r="6556" ht="12.75" hidden="1"/>
    <row r="6557" ht="12.75" hidden="1"/>
    <row r="6558" ht="12.75" hidden="1"/>
    <row r="6559" ht="12.75" hidden="1"/>
    <row r="6560" ht="12.75" hidden="1"/>
    <row r="6561" ht="12.75" hidden="1"/>
    <row r="6562" ht="12.75" hidden="1"/>
    <row r="6563" ht="12.75" hidden="1"/>
    <row r="6564" ht="12.75" hidden="1"/>
    <row r="6565" ht="12.75" hidden="1"/>
    <row r="6566" ht="12.75" hidden="1"/>
    <row r="6567" ht="12.75" hidden="1"/>
    <row r="6568" ht="12.75" hidden="1"/>
    <row r="6569" ht="12.75" hidden="1"/>
    <row r="6570" ht="12.75" hidden="1"/>
    <row r="6571" ht="12.75" hidden="1"/>
    <row r="6572" ht="12.75" hidden="1"/>
    <row r="6573" ht="12.75" hidden="1"/>
    <row r="6574" ht="12.75" hidden="1"/>
    <row r="6575" ht="12.75" hidden="1"/>
    <row r="6576" ht="12.75" hidden="1"/>
    <row r="6577" ht="12.75" hidden="1"/>
    <row r="6578" ht="12.75" hidden="1"/>
    <row r="6579" ht="12.75" hidden="1"/>
    <row r="6580" ht="12.75" hidden="1"/>
    <row r="6581" ht="12.75" hidden="1"/>
    <row r="6582" ht="12.75" hidden="1"/>
    <row r="6583" ht="12.75" hidden="1"/>
    <row r="6584" ht="12.75" hidden="1"/>
    <row r="6585" ht="12.75" hidden="1"/>
    <row r="6586" ht="12.75" hidden="1"/>
    <row r="6587" ht="12.75" hidden="1"/>
    <row r="6588" ht="12.75" hidden="1"/>
    <row r="6589" ht="12.75" hidden="1"/>
    <row r="6590" ht="12.75" hidden="1"/>
    <row r="6591" ht="12.75" hidden="1"/>
    <row r="6592" ht="12.75" hidden="1"/>
    <row r="6593" ht="12.75" hidden="1"/>
    <row r="6594" ht="12.75" hidden="1"/>
    <row r="6595" ht="12.75" hidden="1"/>
    <row r="6596" ht="12.75" hidden="1"/>
    <row r="6597" ht="12.75" hidden="1"/>
    <row r="6598" ht="12.75" hidden="1"/>
    <row r="6599" ht="12.75" hidden="1"/>
    <row r="6600" ht="12.75" hidden="1"/>
    <row r="6601" ht="12.75" hidden="1"/>
    <row r="6602" ht="12.75" hidden="1"/>
    <row r="6603" ht="12.75" hidden="1"/>
    <row r="6604" ht="12.75" hidden="1"/>
    <row r="6605" ht="12.75" hidden="1"/>
    <row r="6606" ht="12.75" hidden="1"/>
    <row r="6607" ht="12.75" hidden="1"/>
    <row r="6608" ht="12.75" hidden="1"/>
    <row r="6609" ht="12.75" hidden="1"/>
    <row r="6610" ht="12.75" hidden="1"/>
    <row r="6611" ht="12.75" hidden="1"/>
    <row r="6612" ht="12.75" hidden="1"/>
    <row r="6613" ht="12.75" hidden="1"/>
    <row r="6614" ht="12.75" hidden="1"/>
    <row r="6615" ht="12.75" hidden="1"/>
    <row r="6616" ht="12.75" hidden="1"/>
    <row r="6617" ht="12.75" hidden="1"/>
    <row r="6618" ht="12.75" hidden="1"/>
    <row r="6619" ht="12.75" hidden="1"/>
    <row r="6620" ht="12.75" hidden="1"/>
    <row r="6621" ht="12.75" hidden="1"/>
    <row r="6622" ht="12.75" hidden="1"/>
    <row r="6623" ht="12.75" hidden="1"/>
    <row r="6624" ht="12.75" hidden="1"/>
    <row r="6625" ht="12.75" hidden="1"/>
    <row r="6626" ht="12.75" hidden="1"/>
    <row r="6627" ht="12.75" hidden="1"/>
    <row r="6628" ht="12.75" hidden="1"/>
    <row r="6629" ht="12.75" hidden="1"/>
    <row r="6630" ht="12.75" hidden="1"/>
    <row r="6631" ht="12.75" hidden="1"/>
    <row r="6632" ht="12.75" hidden="1"/>
    <row r="6633" ht="12.75" hidden="1"/>
    <row r="6634" ht="12.75" hidden="1"/>
    <row r="6635" ht="12.75" hidden="1"/>
    <row r="6636" ht="12.75" hidden="1"/>
    <row r="6637" ht="12.75" hidden="1"/>
    <row r="6638" ht="12.75" hidden="1"/>
    <row r="6639" ht="12.75" hidden="1"/>
    <row r="6640" ht="12.75" hidden="1"/>
    <row r="6641" ht="12.75" hidden="1"/>
    <row r="6642" ht="12.75" hidden="1"/>
    <row r="6643" ht="12.75" hidden="1"/>
    <row r="6644" ht="12.75" hidden="1"/>
    <row r="6645" ht="12.75" hidden="1"/>
    <row r="6646" ht="12.75" hidden="1"/>
    <row r="6647" ht="12.75" hidden="1"/>
    <row r="6648" ht="12.75" hidden="1"/>
    <row r="6649" ht="12.75" hidden="1"/>
    <row r="6650" ht="12.75" hidden="1"/>
    <row r="6651" ht="12.75" hidden="1"/>
    <row r="6652" ht="12.75" hidden="1"/>
    <row r="6653" ht="12.75" hidden="1"/>
    <row r="6654" ht="12.75" hidden="1"/>
    <row r="6655" ht="12.75" hidden="1"/>
    <row r="6656" ht="12.75" hidden="1"/>
    <row r="6657" ht="12.75" hidden="1"/>
    <row r="6658" ht="12.75" hidden="1"/>
    <row r="6659" ht="12.75" hidden="1"/>
    <row r="6660" ht="12.75" hidden="1"/>
    <row r="6661" ht="12.75" hidden="1"/>
    <row r="6662" ht="12.75" hidden="1"/>
    <row r="6663" ht="12.75" hidden="1"/>
    <row r="6664" ht="12.75" hidden="1"/>
    <row r="6665" ht="12.75" hidden="1"/>
    <row r="6666" ht="12.75" hidden="1"/>
    <row r="6667" ht="12.75" hidden="1"/>
    <row r="6668" ht="12.75" hidden="1"/>
    <row r="6669" ht="12.75" hidden="1"/>
    <row r="6670" ht="12.75" hidden="1"/>
    <row r="6671" ht="12.75" hidden="1"/>
    <row r="6672" ht="12.75" hidden="1"/>
    <row r="6673" ht="12.75" hidden="1"/>
    <row r="6674" ht="12.75" hidden="1"/>
    <row r="6675" ht="12.75" hidden="1"/>
    <row r="6676" ht="12.75" hidden="1"/>
    <row r="6677" ht="12.75" hidden="1"/>
    <row r="6678" ht="12.75" hidden="1"/>
    <row r="6679" ht="12.75" hidden="1"/>
    <row r="6680" ht="12.75" hidden="1"/>
    <row r="6681" ht="12.75" hidden="1"/>
    <row r="6682" ht="12.75" hidden="1"/>
    <row r="6683" ht="12.75" hidden="1"/>
    <row r="6684" ht="12.75" hidden="1"/>
    <row r="6685" ht="12.75" hidden="1"/>
    <row r="6686" ht="12.75" hidden="1"/>
    <row r="6687" ht="12.75" hidden="1"/>
    <row r="6688" ht="12.75" hidden="1"/>
    <row r="6689" ht="12.75" hidden="1"/>
    <row r="6690" ht="12.75" hidden="1"/>
    <row r="6691" ht="12.75" hidden="1"/>
    <row r="6692" ht="12.75" hidden="1"/>
    <row r="6693" ht="12.75" hidden="1"/>
    <row r="6694" ht="12.75" hidden="1"/>
    <row r="6695" ht="12.75" hidden="1"/>
    <row r="6696" ht="12.75" hidden="1"/>
    <row r="6697" ht="12.75" hidden="1"/>
    <row r="6698" ht="12.75" hidden="1"/>
    <row r="6699" ht="12.75" hidden="1"/>
    <row r="6700" ht="12.75" hidden="1"/>
    <row r="6701" ht="12.75" hidden="1"/>
    <row r="6702" ht="12.75" hidden="1"/>
    <row r="6703" ht="12.75" hidden="1"/>
    <row r="6704" ht="12.75" hidden="1"/>
    <row r="6705" ht="12.75" hidden="1"/>
    <row r="6706" ht="12.75" hidden="1"/>
    <row r="6707" ht="12.75" hidden="1"/>
    <row r="6708" ht="12.75" hidden="1"/>
    <row r="6709" ht="12.75" hidden="1"/>
    <row r="6710" ht="12.75" hidden="1"/>
    <row r="6711" ht="12.75" hidden="1"/>
    <row r="6712" ht="12.75" hidden="1"/>
    <row r="6713" ht="12.75" hidden="1"/>
    <row r="6714" ht="12.75" hidden="1"/>
    <row r="6715" ht="12.75" hidden="1"/>
    <row r="6716" ht="12.75" hidden="1"/>
    <row r="6717" ht="12.75" hidden="1"/>
    <row r="6718" ht="12.75" hidden="1"/>
    <row r="6719" ht="12.75" hidden="1"/>
    <row r="6720" ht="12.75" hidden="1"/>
    <row r="6721" ht="12.75" hidden="1"/>
    <row r="6722" ht="12.75" hidden="1"/>
    <row r="6723" ht="12.75" hidden="1"/>
    <row r="6724" ht="12.75" hidden="1"/>
    <row r="6725" ht="12.75" hidden="1"/>
    <row r="6726" ht="12.75" hidden="1"/>
    <row r="6727" ht="12.75" hidden="1"/>
    <row r="6728" ht="12.75" hidden="1"/>
    <row r="6729" ht="12.75" hidden="1"/>
    <row r="6730" ht="12.75" hidden="1"/>
    <row r="6731" ht="12.75" hidden="1"/>
    <row r="6732" ht="12.75" hidden="1"/>
    <row r="6733" ht="12.75" hidden="1"/>
    <row r="6734" ht="12.75" hidden="1"/>
    <row r="6735" ht="12.75" hidden="1"/>
    <row r="6736" ht="12.75" hidden="1"/>
    <row r="6737" ht="12.75" hidden="1"/>
    <row r="6738" ht="12.75" hidden="1"/>
    <row r="6739" ht="12.75" hidden="1"/>
    <row r="6740" ht="12.75" hidden="1"/>
    <row r="6741" ht="12.75" hidden="1"/>
    <row r="6742" ht="12.75" hidden="1"/>
    <row r="6743" ht="12.75" hidden="1"/>
    <row r="6744" ht="12.75" hidden="1"/>
    <row r="6745" ht="12.75" hidden="1"/>
    <row r="6746" ht="12.75" hidden="1"/>
    <row r="6747" ht="12.75" hidden="1"/>
    <row r="6748" ht="12.75" hidden="1"/>
    <row r="6749" ht="12.75" hidden="1"/>
    <row r="6750" ht="12.75" hidden="1"/>
    <row r="6751" ht="12.75" hidden="1"/>
    <row r="6752" ht="12.75" hidden="1"/>
    <row r="6753" ht="12.75" hidden="1"/>
    <row r="6754" ht="12.75" hidden="1"/>
    <row r="6755" ht="12.75" hidden="1"/>
    <row r="6756" ht="12.75" hidden="1"/>
    <row r="6757" ht="12.75" hidden="1"/>
    <row r="6758" ht="12.75" hidden="1"/>
    <row r="6759" ht="12.75" hidden="1"/>
    <row r="6760" ht="12.75" hidden="1"/>
    <row r="6761" ht="12.75" hidden="1"/>
    <row r="6762" ht="12.75" hidden="1"/>
    <row r="6763" ht="12.75" hidden="1"/>
    <row r="6764" ht="12.75" hidden="1"/>
    <row r="6765" ht="12.75" hidden="1"/>
    <row r="6766" ht="12.75" hidden="1"/>
    <row r="6767" ht="12.75" hidden="1"/>
    <row r="6768" ht="12.75" hidden="1"/>
    <row r="6769" ht="12.75" hidden="1"/>
    <row r="6770" ht="12.75" hidden="1"/>
    <row r="6771" ht="12.75" hidden="1"/>
    <row r="6772" ht="12.75" hidden="1"/>
    <row r="6773" ht="12.75" hidden="1"/>
    <row r="6774" ht="12.75" hidden="1"/>
    <row r="6775" ht="12.75" hidden="1"/>
    <row r="6776" ht="12.75" hidden="1"/>
    <row r="6777" ht="12.75" hidden="1"/>
    <row r="6778" ht="12.75" hidden="1"/>
    <row r="6779" ht="12.75" hidden="1"/>
    <row r="6780" ht="12.75" hidden="1"/>
    <row r="6781" ht="12.75" hidden="1"/>
    <row r="6782" ht="12.75" hidden="1"/>
    <row r="6783" ht="12.75" hidden="1"/>
    <row r="6784" ht="12.75" hidden="1"/>
    <row r="6785" ht="12.75" hidden="1"/>
    <row r="6786" ht="12.75" hidden="1"/>
    <row r="6787" ht="12.75" hidden="1"/>
    <row r="6788" ht="12.75" hidden="1"/>
    <row r="6789" ht="12.75" hidden="1"/>
    <row r="6790" ht="12.75" hidden="1"/>
    <row r="6791" ht="12.75" hidden="1"/>
    <row r="6792" ht="12.75" hidden="1"/>
    <row r="6793" ht="12.75" hidden="1"/>
    <row r="6794" ht="12.75" hidden="1"/>
    <row r="6795" ht="12.75" hidden="1"/>
    <row r="6796" ht="12.75" hidden="1"/>
    <row r="6797" ht="12.75" hidden="1"/>
    <row r="6798" ht="12.75" hidden="1"/>
    <row r="6799" ht="12.75" hidden="1"/>
    <row r="6800" ht="12.75" hidden="1"/>
    <row r="6801" ht="12.75" hidden="1"/>
    <row r="6802" ht="12.75" hidden="1"/>
    <row r="6803" ht="12.75" hidden="1"/>
    <row r="6804" ht="12.75" hidden="1"/>
    <row r="6805" ht="12.75" hidden="1"/>
    <row r="6806" ht="12.75" hidden="1"/>
    <row r="6807" ht="12.75" hidden="1"/>
    <row r="6808" ht="12.75" hidden="1"/>
    <row r="6809" ht="12.75" hidden="1"/>
    <row r="6810" ht="12.75" hidden="1"/>
    <row r="6811" ht="12.75" hidden="1"/>
    <row r="6812" ht="12.75" hidden="1"/>
    <row r="6813" ht="12.75" hidden="1"/>
    <row r="6814" ht="12.75" hidden="1"/>
    <row r="6815" ht="12.75" hidden="1"/>
    <row r="6816" ht="12.75" hidden="1"/>
    <row r="6817" ht="12.75" hidden="1"/>
    <row r="6818" ht="12.75" hidden="1"/>
    <row r="6819" ht="12.75" hidden="1"/>
    <row r="6820" ht="12.75" hidden="1"/>
    <row r="6821" ht="12.75" hidden="1"/>
    <row r="6822" ht="12.75" hidden="1"/>
    <row r="6823" ht="12.75" hidden="1"/>
    <row r="6824" ht="12.75" hidden="1"/>
    <row r="6825" ht="12.75" hidden="1"/>
    <row r="6826" ht="12.75" hidden="1"/>
    <row r="6827" ht="12.75" hidden="1"/>
    <row r="6828" ht="12.75" hidden="1"/>
    <row r="6829" ht="12.75" hidden="1"/>
    <row r="6830" ht="12.75" hidden="1"/>
    <row r="6831" ht="12.75" hidden="1"/>
    <row r="6832" ht="12.75" hidden="1"/>
    <row r="6833" ht="12.75" hidden="1"/>
    <row r="6834" ht="12.75" hidden="1"/>
    <row r="6835" ht="12.75" hidden="1"/>
    <row r="6836" ht="12.75" hidden="1"/>
    <row r="6837" ht="12.75" hidden="1"/>
    <row r="6838" ht="12.75" hidden="1"/>
    <row r="6839" ht="12.75" hidden="1"/>
    <row r="6840" ht="12.75" hidden="1"/>
    <row r="6841" ht="12.75" hidden="1"/>
    <row r="6842" ht="12.75" hidden="1"/>
    <row r="6843" ht="12.75" hidden="1"/>
    <row r="6844" ht="12.75" hidden="1"/>
    <row r="6845" ht="12.75" hidden="1"/>
    <row r="6846" ht="12.75" hidden="1"/>
    <row r="6847" ht="12.75" hidden="1"/>
    <row r="6848" ht="12.75" hidden="1"/>
    <row r="6849" ht="12.75" hidden="1"/>
    <row r="6850" ht="12.75" hidden="1"/>
    <row r="6851" ht="12.75" hidden="1"/>
    <row r="6852" ht="12.75" hidden="1"/>
    <row r="6853" ht="12.75" hidden="1"/>
    <row r="6854" ht="12.75" hidden="1"/>
    <row r="6855" ht="12.75" hidden="1"/>
    <row r="6856" ht="12.75" hidden="1"/>
    <row r="6857" ht="12.75" hidden="1"/>
    <row r="6858" ht="12.75" hidden="1"/>
    <row r="6859" ht="12.75" hidden="1"/>
    <row r="6860" ht="12.75" hidden="1"/>
    <row r="6861" ht="12.75" hidden="1"/>
    <row r="6862" ht="12.75" hidden="1"/>
    <row r="6863" ht="12.75" hidden="1"/>
    <row r="6864" ht="12.75" hidden="1"/>
    <row r="6865" ht="12.75" hidden="1"/>
    <row r="6866" ht="12.75" hidden="1"/>
    <row r="6867" ht="12.75" hidden="1"/>
    <row r="6868" ht="12.75" hidden="1"/>
    <row r="6869" ht="12.75" hidden="1"/>
    <row r="6870" ht="12.75" hidden="1"/>
    <row r="6871" ht="12.75" hidden="1"/>
    <row r="6872" ht="12.75" hidden="1"/>
    <row r="6873" ht="12.75" hidden="1"/>
    <row r="6874" ht="12.75" hidden="1"/>
    <row r="6875" ht="12.75" hidden="1"/>
    <row r="6876" ht="12.75" hidden="1"/>
    <row r="6877" ht="12.75" hidden="1"/>
    <row r="6878" ht="12.75" hidden="1"/>
    <row r="6879" ht="12.75" hidden="1"/>
    <row r="6880" ht="12.75" hidden="1"/>
    <row r="6881" ht="12.75" hidden="1"/>
    <row r="6882" ht="12.75" hidden="1"/>
    <row r="6883" ht="12.75" hidden="1"/>
    <row r="6884" ht="12.75" hidden="1"/>
    <row r="6885" ht="12.75" hidden="1"/>
    <row r="6886" ht="12.75" hidden="1"/>
    <row r="6887" ht="12.75" hidden="1"/>
    <row r="6888" ht="12.75" hidden="1"/>
    <row r="6889" ht="12.75" hidden="1"/>
    <row r="6890" ht="12.75" hidden="1"/>
    <row r="6891" ht="12.75" hidden="1"/>
    <row r="6892" ht="12.75" hidden="1"/>
    <row r="6893" ht="12.75" hidden="1"/>
    <row r="6894" ht="12.75" hidden="1"/>
    <row r="6895" ht="12.75" hidden="1"/>
    <row r="6896" ht="12.75" hidden="1"/>
    <row r="6897" ht="12.75" hidden="1"/>
    <row r="6898" ht="12.75" hidden="1"/>
    <row r="6899" ht="12.75" hidden="1"/>
    <row r="6900" ht="12.75" hidden="1"/>
    <row r="6901" ht="12.75" hidden="1"/>
    <row r="6902" ht="12.75" hidden="1"/>
    <row r="6903" ht="12.75" hidden="1"/>
    <row r="6904" ht="12.75" hidden="1"/>
    <row r="6905" ht="12.75" hidden="1"/>
    <row r="6906" ht="12.75" hidden="1"/>
    <row r="6907" ht="12.75" hidden="1"/>
    <row r="6908" ht="12.75" hidden="1"/>
    <row r="6909" ht="12.75" hidden="1"/>
    <row r="6910" ht="12.75" hidden="1"/>
    <row r="6911" ht="12.75" hidden="1"/>
    <row r="6912" ht="12.75" hidden="1"/>
    <row r="6913" ht="12.75" hidden="1"/>
    <row r="6914" ht="12.75" hidden="1"/>
    <row r="6915" ht="12.75" hidden="1"/>
    <row r="6916" ht="12.75" hidden="1"/>
    <row r="6917" ht="12.75" hidden="1"/>
    <row r="6918" ht="12.75" hidden="1"/>
    <row r="6919" ht="12.75" hidden="1"/>
    <row r="6920" ht="12.75" hidden="1"/>
    <row r="6921" ht="12.75" hidden="1"/>
    <row r="6922" ht="12.75" hidden="1"/>
    <row r="6923" ht="12.75" hidden="1"/>
    <row r="6924" ht="12.75" hidden="1"/>
    <row r="6925" ht="12.75" hidden="1"/>
    <row r="6926" ht="12.75" hidden="1"/>
    <row r="6927" ht="12.75" hidden="1"/>
    <row r="6928" ht="12.75" hidden="1"/>
    <row r="6929" ht="12.75" hidden="1"/>
    <row r="6930" ht="12.75" hidden="1"/>
    <row r="6931" ht="12.75" hidden="1"/>
    <row r="6932" ht="12.75" hidden="1"/>
    <row r="6933" ht="12.75" hidden="1"/>
    <row r="6934" ht="12.75" hidden="1"/>
    <row r="6935" ht="12.75" hidden="1"/>
    <row r="6936" ht="12.75" hidden="1"/>
    <row r="6937" ht="12.75" hidden="1"/>
    <row r="6938" ht="12.75" hidden="1"/>
    <row r="6939" ht="12.75" hidden="1"/>
    <row r="6940" ht="12.75" hidden="1"/>
    <row r="6941" ht="12.75" hidden="1"/>
    <row r="6942" ht="12.75" hidden="1"/>
    <row r="6943" ht="12.75" hidden="1"/>
    <row r="6944" ht="12.75" hidden="1"/>
    <row r="6945" ht="12.75" hidden="1"/>
    <row r="6946" ht="12.75" hidden="1"/>
    <row r="6947" ht="12.75" hidden="1"/>
    <row r="6948" ht="12.75" hidden="1"/>
    <row r="6949" ht="12.75" hidden="1"/>
    <row r="6950" ht="12.75" hidden="1"/>
    <row r="6951" ht="12.75" hidden="1"/>
    <row r="6952" ht="12.75" hidden="1"/>
    <row r="6953" ht="12.75" hidden="1"/>
    <row r="6954" ht="12.75" hidden="1"/>
    <row r="6955" ht="12.75" hidden="1"/>
    <row r="6956" ht="12.75" hidden="1"/>
    <row r="6957" ht="12.75" hidden="1"/>
    <row r="6958" ht="12.75" hidden="1"/>
    <row r="6959" ht="12.75" hidden="1"/>
    <row r="6960" ht="12.75" hidden="1"/>
    <row r="6961" ht="12.75" hidden="1"/>
    <row r="6962" ht="12.75" hidden="1"/>
    <row r="6963" ht="12.75" hidden="1"/>
    <row r="6964" ht="12.75" hidden="1"/>
    <row r="6965" ht="12.75" hidden="1"/>
    <row r="6966" ht="12.75" hidden="1"/>
    <row r="6967" ht="12.75" hidden="1"/>
    <row r="6968" ht="12.75" hidden="1"/>
    <row r="6969" ht="12.75" hidden="1"/>
    <row r="6970" ht="12.75" hidden="1"/>
    <row r="6971" ht="12.75" hidden="1"/>
    <row r="6972" ht="12.75" hidden="1"/>
    <row r="6973" ht="12.75" hidden="1"/>
    <row r="6974" ht="12.75" hidden="1"/>
    <row r="6975" ht="12.75" hidden="1"/>
    <row r="6976" ht="12.75" hidden="1"/>
    <row r="6977" ht="12.75" hidden="1"/>
    <row r="6978" ht="12.75" hidden="1"/>
    <row r="6979" ht="12.75" hidden="1"/>
    <row r="6980" ht="12.75" hidden="1"/>
    <row r="6981" ht="12.75" hidden="1"/>
    <row r="6982" ht="12.75" hidden="1"/>
    <row r="6983" ht="12.75" hidden="1"/>
    <row r="6984" ht="12.75" hidden="1"/>
    <row r="6985" ht="12.75" hidden="1"/>
    <row r="6986" ht="12.75" hidden="1"/>
    <row r="6987" ht="12.75" hidden="1"/>
    <row r="6988" ht="12.75" hidden="1"/>
    <row r="6989" ht="12.75" hidden="1"/>
    <row r="6990" ht="12.75" hidden="1"/>
    <row r="6991" ht="12.75" hidden="1"/>
    <row r="6992" ht="12.75" hidden="1"/>
    <row r="6993" ht="12.75" hidden="1"/>
    <row r="6994" ht="12.75" hidden="1"/>
    <row r="6995" ht="12.75" hidden="1"/>
    <row r="6996" ht="12.75" hidden="1"/>
    <row r="6997" ht="12.75" hidden="1"/>
    <row r="6998" ht="12.75" hidden="1"/>
    <row r="6999" ht="12.75" hidden="1"/>
    <row r="7000" ht="12.75" hidden="1"/>
    <row r="7001" ht="12.75" hidden="1"/>
    <row r="7002" ht="12.75" hidden="1"/>
    <row r="7003" ht="12.75" hidden="1"/>
    <row r="7004" ht="12.75" hidden="1"/>
    <row r="7005" ht="12.75" hidden="1"/>
    <row r="7006" ht="12.75" hidden="1"/>
    <row r="7007" ht="12.75" hidden="1"/>
    <row r="7008" ht="12.75" hidden="1"/>
    <row r="7009" ht="12.75" hidden="1"/>
    <row r="7010" ht="12.75" hidden="1"/>
    <row r="7011" ht="12.75" hidden="1"/>
    <row r="7012" ht="12.75" hidden="1"/>
    <row r="7013" ht="12.75" hidden="1"/>
    <row r="7014" ht="12.75" hidden="1"/>
    <row r="7015" ht="12.75" hidden="1"/>
    <row r="7016" ht="12.75" hidden="1"/>
    <row r="7017" ht="12.75" hidden="1"/>
    <row r="7018" ht="12.75" hidden="1"/>
    <row r="7019" ht="12.75" hidden="1"/>
    <row r="7020" ht="12.75" hidden="1"/>
    <row r="7021" ht="12.75" hidden="1"/>
    <row r="7022" ht="12.75" hidden="1"/>
    <row r="7023" ht="12.75" hidden="1"/>
    <row r="7024" ht="12.75" hidden="1"/>
    <row r="7025" ht="12.75" hidden="1"/>
    <row r="7026" ht="12.75" hidden="1"/>
    <row r="7027" ht="12.75" hidden="1"/>
    <row r="7028" ht="12.75" hidden="1"/>
    <row r="7029" ht="12.75" hidden="1"/>
    <row r="7030" ht="12.75" hidden="1"/>
    <row r="7031" ht="12.75" hidden="1"/>
    <row r="7032" ht="12.75" hidden="1"/>
    <row r="7033" ht="12.75" hidden="1"/>
    <row r="7034" ht="12.75" hidden="1"/>
    <row r="7035" ht="12.75" hidden="1"/>
    <row r="7036" ht="12.75" hidden="1"/>
    <row r="7037" ht="12.75" hidden="1"/>
    <row r="7038" ht="12.75" hidden="1"/>
    <row r="7039" ht="12.75" hidden="1"/>
    <row r="7040" ht="12.75" hidden="1"/>
    <row r="7041" ht="12.75" hidden="1"/>
    <row r="7042" ht="12.75" hidden="1"/>
    <row r="7043" ht="12.75" hidden="1"/>
    <row r="7044" ht="12.75" hidden="1"/>
    <row r="7045" ht="12.75" hidden="1"/>
    <row r="7046" ht="12.75" hidden="1"/>
    <row r="7047" ht="12.75" hidden="1"/>
    <row r="7048" ht="12.75" hidden="1"/>
    <row r="7049" ht="12.75" hidden="1"/>
    <row r="7050" ht="12.75" hidden="1"/>
    <row r="7051" ht="12.75" hidden="1"/>
    <row r="7052" ht="12.75" hidden="1"/>
    <row r="7053" ht="12.75" hidden="1"/>
    <row r="7054" ht="12.75" hidden="1"/>
    <row r="7055" ht="12.75" hidden="1"/>
    <row r="7056" ht="12.75" hidden="1"/>
    <row r="7057" ht="12.75" hidden="1"/>
    <row r="7058" ht="12.75" hidden="1"/>
    <row r="7059" ht="12.75" hidden="1"/>
    <row r="7060" ht="12.75" hidden="1"/>
    <row r="7061" ht="12.75" hidden="1"/>
    <row r="7062" ht="12.75" hidden="1"/>
    <row r="7063" ht="12.75" hidden="1"/>
    <row r="7064" ht="12.75" hidden="1"/>
    <row r="7065" ht="12.75" hidden="1"/>
    <row r="7066" ht="12.75" hidden="1"/>
    <row r="7067" ht="12.75" hidden="1"/>
    <row r="7068" ht="12.75" hidden="1"/>
    <row r="7069" ht="12.75" hidden="1"/>
    <row r="7070" ht="12.75" hidden="1"/>
    <row r="7071" ht="12.75" hidden="1"/>
    <row r="7072" ht="12.75" hidden="1"/>
    <row r="7073" ht="12.75" hidden="1"/>
    <row r="7074" ht="12.75" hidden="1"/>
    <row r="7075" ht="12.75" hidden="1"/>
    <row r="7076" ht="12.75" hidden="1"/>
    <row r="7077" ht="12.75" hidden="1"/>
    <row r="7078" ht="12.75" hidden="1"/>
    <row r="7079" ht="12.75" hidden="1"/>
    <row r="7080" ht="12.75" hidden="1"/>
    <row r="7081" ht="12.75" hidden="1"/>
    <row r="7082" ht="12.75" hidden="1"/>
    <row r="7083" ht="12.75" hidden="1"/>
    <row r="7084" ht="12.75" hidden="1"/>
    <row r="7085" ht="12.75" hidden="1"/>
    <row r="7086" ht="12.75" hidden="1"/>
    <row r="7087" ht="12.75" hidden="1"/>
    <row r="7088" ht="12.75" hidden="1"/>
    <row r="7089" ht="12.75" hidden="1"/>
    <row r="7090" ht="12.75" hidden="1"/>
    <row r="7091" ht="12.75" hidden="1"/>
    <row r="7092" ht="12.75" hidden="1"/>
    <row r="7093" ht="12.75" hidden="1"/>
    <row r="7094" ht="12.75" hidden="1"/>
    <row r="7095" ht="12.75" hidden="1"/>
    <row r="7096" ht="12.75" hidden="1"/>
    <row r="7097" ht="12.75" hidden="1"/>
    <row r="7098" ht="12.75" hidden="1"/>
    <row r="7099" ht="12.75" hidden="1"/>
    <row r="7100" ht="12.75" hidden="1"/>
    <row r="7101" ht="12.75" hidden="1"/>
    <row r="7102" ht="12.75" hidden="1"/>
    <row r="7103" ht="12.75" hidden="1"/>
    <row r="7104" ht="12.75" hidden="1"/>
    <row r="7105" ht="12.75" hidden="1"/>
    <row r="7106" ht="12.75" hidden="1"/>
    <row r="7107" ht="12.75" hidden="1"/>
    <row r="7108" ht="12.75" hidden="1"/>
    <row r="7109" ht="12.75" hidden="1"/>
    <row r="7110" ht="12.75" hidden="1"/>
    <row r="7111" ht="12.75" hidden="1"/>
    <row r="7112" ht="12.75" hidden="1"/>
    <row r="7113" ht="12.75" hidden="1"/>
    <row r="7114" ht="12.75" hidden="1"/>
    <row r="7115" ht="12.75" hidden="1"/>
    <row r="7116" ht="12.75" hidden="1"/>
    <row r="7117" ht="12.75" hidden="1"/>
    <row r="7118" ht="12.75" hidden="1"/>
    <row r="7119" ht="12.75" hidden="1"/>
    <row r="7120" ht="12.75" hidden="1"/>
    <row r="7121" ht="12.75" hidden="1"/>
    <row r="7122" ht="12.75" hidden="1"/>
    <row r="7123" ht="12.75" hidden="1"/>
    <row r="7124" ht="12.75" hidden="1"/>
    <row r="7125" ht="12.75" hidden="1"/>
    <row r="7126" ht="12.75" hidden="1"/>
    <row r="7127" ht="12.75" hidden="1"/>
    <row r="7128" ht="12.75" hidden="1"/>
    <row r="7129" ht="12.75" hidden="1"/>
    <row r="7130" ht="12.75" hidden="1"/>
    <row r="7131" ht="12.75" hidden="1"/>
    <row r="7132" ht="12.75" hidden="1"/>
    <row r="7133" ht="12.75" hidden="1"/>
    <row r="7134" ht="12.75" hidden="1"/>
    <row r="7135" ht="12.75" hidden="1"/>
    <row r="7136" ht="12.75" hidden="1"/>
    <row r="7137" ht="12.75" hidden="1"/>
    <row r="7138" ht="12.75" hidden="1"/>
    <row r="7139" ht="12.75" hidden="1"/>
    <row r="7140" ht="12.75" hidden="1"/>
    <row r="7141" ht="12.75" hidden="1"/>
    <row r="7142" ht="12.75" hidden="1"/>
    <row r="7143" ht="12.75" hidden="1"/>
    <row r="7144" ht="12.75" hidden="1"/>
    <row r="7145" ht="12.75" hidden="1"/>
    <row r="7146" ht="12.75" hidden="1"/>
    <row r="7147" ht="12.75" hidden="1"/>
    <row r="7148" ht="12.75" hidden="1"/>
    <row r="7149" ht="12.75" hidden="1"/>
    <row r="7150" ht="12.75" hidden="1"/>
    <row r="7151" ht="12.75" hidden="1"/>
    <row r="7152" ht="12.75" hidden="1"/>
    <row r="7153" ht="12.75" hidden="1"/>
    <row r="7154" ht="12.75" hidden="1"/>
    <row r="7155" ht="12.75" hidden="1"/>
    <row r="7156" ht="12.75" hidden="1"/>
    <row r="7157" ht="12.75" hidden="1"/>
    <row r="7158" ht="12.75" hidden="1"/>
    <row r="7159" ht="12.75" hidden="1"/>
    <row r="7160" ht="12.75" hidden="1"/>
    <row r="7161" ht="12.75" hidden="1"/>
    <row r="7162" ht="12.75" hidden="1"/>
    <row r="7163" ht="12.75" hidden="1"/>
    <row r="7164" ht="12.75" hidden="1"/>
    <row r="7165" ht="12.75" hidden="1"/>
    <row r="7166" ht="12.75" hidden="1"/>
    <row r="7167" ht="12.75" hidden="1"/>
    <row r="7168" ht="12.75" hidden="1"/>
    <row r="7169" ht="12.75" hidden="1"/>
    <row r="7170" ht="12.75" hidden="1"/>
    <row r="7171" ht="12.75" hidden="1"/>
    <row r="7172" ht="12.75" hidden="1"/>
    <row r="7173" ht="12.75" hidden="1"/>
    <row r="7174" ht="12.75" hidden="1"/>
    <row r="7175" ht="12.75" hidden="1"/>
    <row r="7176" ht="12.75" hidden="1"/>
    <row r="7177" ht="12.75" hidden="1"/>
    <row r="7178" ht="12.75" hidden="1"/>
    <row r="7179" ht="12.75" hidden="1"/>
    <row r="7180" ht="12.75" hidden="1"/>
    <row r="7181" ht="12.75" hidden="1"/>
    <row r="7182" ht="12.75" hidden="1"/>
    <row r="7183" ht="12.75" hidden="1"/>
    <row r="7184" ht="12.75" hidden="1"/>
    <row r="7185" ht="12.75" hidden="1"/>
    <row r="7186" ht="12.75" hidden="1"/>
    <row r="7187" ht="12.75" hidden="1"/>
    <row r="7188" ht="12.75" hidden="1"/>
    <row r="7189" ht="12.75" hidden="1"/>
    <row r="7190" ht="12.75" hidden="1"/>
    <row r="7191" ht="12.75" hidden="1"/>
    <row r="7192" ht="12.75" hidden="1"/>
    <row r="7193" ht="12.75" hidden="1"/>
    <row r="7194" ht="12.75" hidden="1"/>
    <row r="7195" ht="12.75" hidden="1"/>
    <row r="7196" ht="12.75" hidden="1"/>
    <row r="7197" ht="12.75" hidden="1"/>
    <row r="7198" ht="12.75" hidden="1"/>
    <row r="7199" ht="12.75" hidden="1"/>
    <row r="7200" ht="12.75" hidden="1"/>
    <row r="7201" ht="12.75" hidden="1"/>
    <row r="7202" ht="12.75" hidden="1"/>
    <row r="7203" ht="12.75" hidden="1"/>
    <row r="7204" ht="12.75" hidden="1"/>
    <row r="7205" ht="12.75" hidden="1"/>
    <row r="7206" ht="12.75" hidden="1"/>
    <row r="7207" ht="12.75" hidden="1"/>
    <row r="7208" ht="12.75" hidden="1"/>
    <row r="7209" ht="12.75" hidden="1"/>
    <row r="7210" ht="12.75" hidden="1"/>
    <row r="7211" ht="12.75" hidden="1"/>
    <row r="7212" ht="12.75" hidden="1"/>
    <row r="7213" ht="12.75" hidden="1"/>
    <row r="7214" ht="12.75" hidden="1"/>
    <row r="7215" ht="12.75" hidden="1"/>
    <row r="7216" ht="12.75" hidden="1"/>
    <row r="7217" ht="12.75" hidden="1"/>
    <row r="7218" ht="12.75" hidden="1"/>
    <row r="7219" ht="12.75" hidden="1"/>
    <row r="7220" ht="12.75" hidden="1"/>
    <row r="7221" ht="12.75" hidden="1"/>
    <row r="7222" ht="12.75" hidden="1"/>
    <row r="7223" ht="12.75" hidden="1"/>
    <row r="7224" ht="12.75" hidden="1"/>
    <row r="7225" ht="12.75" hidden="1"/>
    <row r="7226" ht="12.75" hidden="1"/>
    <row r="7227" ht="12.75" hidden="1"/>
    <row r="7228" ht="12.75" hidden="1"/>
    <row r="7229" ht="12.75" hidden="1"/>
    <row r="7230" ht="12.75" hidden="1"/>
    <row r="7231" ht="12.75" hidden="1"/>
    <row r="7232" ht="12.75" hidden="1"/>
    <row r="7233" ht="12.75" hidden="1"/>
    <row r="7234" ht="12.75" hidden="1"/>
    <row r="7235" ht="12.75" hidden="1"/>
    <row r="7236" ht="12.75" hidden="1"/>
    <row r="7237" ht="12.75" hidden="1"/>
    <row r="7238" ht="12.75" hidden="1"/>
    <row r="7239" ht="12.75" hidden="1"/>
    <row r="7240" ht="12.75" hidden="1"/>
    <row r="7241" ht="12.75" hidden="1"/>
    <row r="7242" ht="12.75" hidden="1"/>
    <row r="7243" ht="12.75" hidden="1"/>
    <row r="7244" ht="12.75" hidden="1"/>
    <row r="7245" ht="12.75" hidden="1"/>
    <row r="7246" ht="12.75" hidden="1"/>
    <row r="7247" ht="12.75" hidden="1"/>
    <row r="7248" ht="12.75" hidden="1"/>
    <row r="7249" ht="12.75" hidden="1"/>
    <row r="7250" ht="12.75" hidden="1"/>
    <row r="7251" ht="12.75" hidden="1"/>
    <row r="7252" ht="12.75" hidden="1"/>
    <row r="7253" ht="12.75" hidden="1"/>
    <row r="7254" ht="12.75" hidden="1"/>
    <row r="7255" ht="12.75" hidden="1"/>
    <row r="7256" ht="12.75" hidden="1"/>
    <row r="7257" ht="12.75" hidden="1"/>
    <row r="7258" ht="12.75" hidden="1"/>
    <row r="7259" ht="12.75" hidden="1"/>
    <row r="7260" ht="12.75" hidden="1"/>
    <row r="7261" ht="12.75" hidden="1"/>
    <row r="7262" ht="12.75" hidden="1"/>
    <row r="7263" ht="12.75" hidden="1"/>
    <row r="7264" ht="12.75" hidden="1"/>
    <row r="7265" ht="12.75" hidden="1"/>
    <row r="7266" ht="12.75" hidden="1"/>
    <row r="7267" ht="12.75" hidden="1"/>
    <row r="7268" ht="12.75" hidden="1"/>
    <row r="7269" ht="12.75" hidden="1"/>
    <row r="7270" ht="12.75" hidden="1"/>
    <row r="7271" ht="12.75" hidden="1"/>
    <row r="7272" ht="12.75" hidden="1"/>
    <row r="7273" ht="12.75" hidden="1"/>
    <row r="7274" ht="12.75" hidden="1"/>
    <row r="7275" ht="12.75" hidden="1"/>
    <row r="7276" ht="12.75" hidden="1"/>
    <row r="7277" ht="12.75" hidden="1"/>
    <row r="7278" ht="12.75" hidden="1"/>
    <row r="7279" ht="12.75" hidden="1"/>
    <row r="7280" ht="12.75" hidden="1"/>
    <row r="7281" ht="12.75" hidden="1"/>
    <row r="7282" ht="12.75" hidden="1"/>
    <row r="7283" ht="12.75" hidden="1"/>
    <row r="7284" ht="12.75" hidden="1"/>
    <row r="7285" ht="12.75" hidden="1"/>
    <row r="7286" ht="12.75" hidden="1"/>
    <row r="7287" ht="12.75" hidden="1"/>
    <row r="7288" ht="12.75" hidden="1"/>
    <row r="7289" ht="12.75" hidden="1"/>
    <row r="7290" ht="12.75" hidden="1"/>
    <row r="7291" ht="12.75" hidden="1"/>
    <row r="7292" ht="12.75" hidden="1"/>
    <row r="7293" ht="12.75" hidden="1"/>
    <row r="7294" ht="12.75" hidden="1"/>
    <row r="7295" ht="12.75" hidden="1"/>
    <row r="7296" ht="12.75" hidden="1"/>
    <row r="7297" ht="12.75" hidden="1"/>
    <row r="7298" ht="12.75" hidden="1"/>
    <row r="7299" ht="12.75" hidden="1"/>
    <row r="7300" ht="12.75" hidden="1"/>
    <row r="7301" ht="12.75" hidden="1"/>
    <row r="7302" ht="12.75" hidden="1"/>
    <row r="7303" ht="12.75" hidden="1"/>
    <row r="7304" ht="12.75" hidden="1"/>
    <row r="7305" ht="12.75" hidden="1"/>
    <row r="7306" ht="12.75" hidden="1"/>
    <row r="7307" ht="12.75" hidden="1"/>
    <row r="7308" ht="12.75" hidden="1"/>
    <row r="7309" ht="12.75" hidden="1"/>
    <row r="7310" ht="12.75" hidden="1"/>
    <row r="7311" ht="12.75" hidden="1"/>
    <row r="7312" ht="12.75" hidden="1"/>
    <row r="7313" ht="12.75" hidden="1"/>
    <row r="7314" ht="12.75" hidden="1"/>
    <row r="7315" ht="12.75" hidden="1"/>
    <row r="7316" ht="12.75" hidden="1"/>
    <row r="7317" ht="12.75" hidden="1"/>
    <row r="7318" ht="12.75" hidden="1"/>
    <row r="7319" ht="12.75" hidden="1"/>
    <row r="7320" ht="12.75" hidden="1"/>
    <row r="7321" ht="12.75" hidden="1"/>
    <row r="7322" ht="12.75" hidden="1"/>
    <row r="7323" ht="12.75" hidden="1"/>
    <row r="7324" ht="12.75" hidden="1"/>
    <row r="7325" ht="12.75" hidden="1"/>
    <row r="7326" ht="12.75" hidden="1"/>
    <row r="7327" ht="12.75" hidden="1"/>
    <row r="7328" ht="12.75" hidden="1"/>
    <row r="7329" ht="12.75" hidden="1"/>
    <row r="7330" ht="12.75" hidden="1"/>
    <row r="7331" ht="12.75" hidden="1"/>
    <row r="7332" ht="12.75" hidden="1"/>
    <row r="7333" ht="12.75" hidden="1"/>
    <row r="7334" ht="12.75" hidden="1"/>
    <row r="7335" ht="12.75" hidden="1"/>
    <row r="7336" ht="12.75" hidden="1"/>
    <row r="7337" ht="12.75" hidden="1"/>
    <row r="7338" ht="12.75" hidden="1"/>
    <row r="7339" ht="12.75" hidden="1"/>
    <row r="7340" ht="12.75" hidden="1"/>
    <row r="7341" ht="12.75" hidden="1"/>
    <row r="7342" ht="12.75" hidden="1"/>
    <row r="7343" ht="12.75" hidden="1"/>
    <row r="7344" ht="12.75" hidden="1"/>
    <row r="7345" ht="12.75" hidden="1"/>
    <row r="7346" ht="12.75" hidden="1"/>
    <row r="7347" ht="12.75" hidden="1"/>
    <row r="7348" ht="12.75" hidden="1"/>
    <row r="7349" ht="12.75" hidden="1"/>
    <row r="7350" ht="12.75" hidden="1"/>
    <row r="7351" ht="12.75" hidden="1"/>
    <row r="7352" ht="12.75" hidden="1"/>
    <row r="7353" ht="12.75" hidden="1"/>
    <row r="7354" ht="12.75" hidden="1"/>
    <row r="7355" ht="12.75" hidden="1"/>
    <row r="7356" ht="12.75" hidden="1"/>
    <row r="7357" ht="12.75" hidden="1"/>
    <row r="7358" ht="12.75" hidden="1"/>
    <row r="7359" ht="12.75" hidden="1"/>
    <row r="7360" ht="12.75" hidden="1"/>
    <row r="7361" ht="12.75" hidden="1"/>
    <row r="7362" ht="12.75" hidden="1"/>
    <row r="7363" ht="12.75" hidden="1"/>
    <row r="7364" ht="12.75" hidden="1"/>
    <row r="7365" ht="12.75" hidden="1"/>
    <row r="7366" ht="12.75" hidden="1"/>
    <row r="7367" ht="12.75" hidden="1"/>
    <row r="7368" ht="12.75" hidden="1"/>
    <row r="7369" ht="12.75" hidden="1"/>
    <row r="7370" ht="12.75" hidden="1"/>
    <row r="7371" ht="12.75" hidden="1"/>
    <row r="7372" ht="12.75" hidden="1"/>
    <row r="7373" ht="12.75" hidden="1"/>
    <row r="7374" ht="12.75" hidden="1"/>
    <row r="7375" ht="12.75" hidden="1"/>
    <row r="7376" ht="12.75" hidden="1"/>
    <row r="7377" ht="12.75" hidden="1"/>
    <row r="7378" ht="12.75" hidden="1"/>
    <row r="7379" ht="12.75" hidden="1"/>
    <row r="7380" ht="12.75" hidden="1"/>
    <row r="7381" ht="12.75" hidden="1"/>
    <row r="7382" ht="12.75" hidden="1"/>
    <row r="7383" ht="12.75" hidden="1"/>
    <row r="7384" ht="12.75" hidden="1"/>
    <row r="7385" ht="12.75" hidden="1"/>
    <row r="7386" ht="12.75" hidden="1"/>
    <row r="7387" ht="12.75" hidden="1"/>
    <row r="7388" ht="12.75" hidden="1"/>
    <row r="7389" ht="12.75" hidden="1"/>
    <row r="7390" ht="12.75" hidden="1"/>
    <row r="7391" ht="12.75" hidden="1"/>
    <row r="7392" ht="12.75" hidden="1"/>
    <row r="7393" ht="12.75" hidden="1"/>
    <row r="7394" ht="12.75" hidden="1"/>
    <row r="7395" ht="12.75" hidden="1"/>
    <row r="7396" ht="12.75" hidden="1"/>
    <row r="7397" ht="12.75" hidden="1"/>
    <row r="7398" ht="12.75" hidden="1"/>
    <row r="7399" ht="12.75" hidden="1"/>
    <row r="7400" ht="12.75" hidden="1"/>
    <row r="7401" ht="12.75" hidden="1"/>
    <row r="7402" ht="12.75" hidden="1"/>
    <row r="7403" ht="12.75" hidden="1"/>
    <row r="7404" ht="12.75" hidden="1"/>
    <row r="7405" ht="12.75" hidden="1"/>
    <row r="7406" ht="12.75" hidden="1"/>
    <row r="7407" ht="12.75" hidden="1"/>
    <row r="7408" ht="12.75" hidden="1"/>
    <row r="7409" ht="12.75" hidden="1"/>
    <row r="7410" ht="12.75" hidden="1"/>
    <row r="7411" ht="12.75" hidden="1"/>
    <row r="7412" ht="12.75" hidden="1"/>
    <row r="7413" ht="12.75" hidden="1"/>
    <row r="7414" ht="12.75" hidden="1"/>
    <row r="7415" ht="12.75" hidden="1"/>
    <row r="7416" ht="12.75" hidden="1"/>
    <row r="7417" ht="12.75" hidden="1"/>
    <row r="7418" ht="12.75" hidden="1"/>
    <row r="7419" ht="12.75" hidden="1"/>
    <row r="7420" ht="12.75" hidden="1"/>
    <row r="7421" ht="12.75" hidden="1"/>
    <row r="7422" ht="12.75" hidden="1"/>
    <row r="7423" ht="12.75" hidden="1"/>
    <row r="7424" ht="12.75" hidden="1"/>
    <row r="7425" ht="12.75" hidden="1"/>
    <row r="7426" ht="12.75" hidden="1"/>
    <row r="7427" ht="12.75" hidden="1"/>
    <row r="7428" ht="12.75" hidden="1"/>
    <row r="7429" ht="12.75" hidden="1"/>
    <row r="7430" ht="12.75" hidden="1"/>
    <row r="7431" ht="12.75" hidden="1"/>
    <row r="7432" ht="12.75" hidden="1"/>
    <row r="7433" ht="12.75" hidden="1"/>
    <row r="7434" ht="12.75" hidden="1"/>
    <row r="7435" ht="12.75" hidden="1"/>
    <row r="7436" ht="12.75" hidden="1"/>
    <row r="7437" ht="12.75" hidden="1"/>
    <row r="7438" ht="12.75" hidden="1"/>
    <row r="7439" ht="12.75" hidden="1"/>
    <row r="7440" ht="12.75" hidden="1"/>
    <row r="7441" ht="12.75" hidden="1"/>
    <row r="7442" ht="12.75" hidden="1"/>
    <row r="7443" ht="12.75" hidden="1"/>
    <row r="7444" ht="12.75" hidden="1"/>
    <row r="7445" ht="12.75" hidden="1"/>
    <row r="7446" ht="12.75" hidden="1"/>
    <row r="7447" ht="12.75" hidden="1"/>
    <row r="7448" ht="12.75" hidden="1"/>
    <row r="7449" ht="12.75" hidden="1"/>
    <row r="7450" ht="12.75" hidden="1"/>
    <row r="7451" ht="12.75" hidden="1"/>
    <row r="7452" ht="12.75" hidden="1"/>
    <row r="7453" ht="12.75" hidden="1"/>
    <row r="7454" ht="12.75" hidden="1"/>
    <row r="7455" ht="12.75" hidden="1"/>
    <row r="7456" ht="12.75" hidden="1"/>
    <row r="7457" ht="12.75" hidden="1"/>
    <row r="7458" ht="12.75" hidden="1"/>
    <row r="7459" ht="12.75" hidden="1"/>
    <row r="7460" ht="12.75" hidden="1"/>
    <row r="7461" ht="12.75" hidden="1"/>
    <row r="7462" ht="12.75" hidden="1"/>
    <row r="7463" ht="12.75" hidden="1"/>
    <row r="7464" ht="12.75" hidden="1"/>
    <row r="7465" ht="12.75" hidden="1"/>
    <row r="7466" ht="12.75" hidden="1"/>
    <row r="7467" ht="12.75" hidden="1"/>
    <row r="7468" ht="12.75" hidden="1"/>
    <row r="7469" ht="12.75" hidden="1"/>
    <row r="7470" ht="12.75" hidden="1"/>
    <row r="7471" ht="12.75" hidden="1"/>
    <row r="7472" ht="12.75" hidden="1"/>
    <row r="7473" ht="12.75" hidden="1"/>
    <row r="7474" ht="12.75" hidden="1"/>
    <row r="7475" ht="12.75" hidden="1"/>
    <row r="7476" ht="12.75" hidden="1"/>
    <row r="7477" ht="12.75" hidden="1"/>
    <row r="7478" ht="12.75" hidden="1"/>
    <row r="7479" ht="12.75" hidden="1"/>
    <row r="7480" ht="12.75" hidden="1"/>
    <row r="7481" ht="12.75" hidden="1"/>
    <row r="7482" ht="12.75" hidden="1"/>
    <row r="7483" ht="12.75" hidden="1"/>
    <row r="7484" ht="12.75" hidden="1"/>
    <row r="7485" ht="12.75" hidden="1"/>
    <row r="7486" ht="12.75" hidden="1"/>
    <row r="7487" ht="12.75" hidden="1"/>
    <row r="7488" ht="12.75" hidden="1"/>
    <row r="7489" ht="12.75" hidden="1"/>
    <row r="7490" ht="12.75" hidden="1"/>
    <row r="7491" ht="12.75" hidden="1"/>
    <row r="7492" ht="12.75" hidden="1"/>
    <row r="7493" ht="12.75" hidden="1"/>
    <row r="7494" ht="12.75" hidden="1"/>
    <row r="7495" ht="12.75" hidden="1"/>
    <row r="7496" ht="12.75" hidden="1"/>
    <row r="7497" ht="12.75" hidden="1"/>
    <row r="7498" ht="12.75" hidden="1"/>
    <row r="7499" ht="12.75" hidden="1"/>
    <row r="7500" ht="12.75" hidden="1"/>
    <row r="7501" ht="12.75" hidden="1"/>
    <row r="7502" ht="12.75" hidden="1"/>
    <row r="7503" ht="12.75" hidden="1"/>
    <row r="7504" ht="12.75" hidden="1"/>
    <row r="7505" ht="12.75" hidden="1"/>
    <row r="7506" ht="12.75" hidden="1"/>
    <row r="7507" ht="12.75" hidden="1"/>
    <row r="7508" ht="12.75" hidden="1"/>
    <row r="7509" ht="12.75" hidden="1"/>
    <row r="7510" ht="12.75" hidden="1"/>
    <row r="7511" ht="12.75" hidden="1"/>
    <row r="7512" ht="12.75" hidden="1"/>
    <row r="7513" ht="12.75" hidden="1"/>
    <row r="7514" ht="12.75" hidden="1"/>
    <row r="7515" ht="12.75" hidden="1"/>
    <row r="7516" ht="12.75" hidden="1"/>
    <row r="7517" ht="12.75" hidden="1"/>
    <row r="7518" ht="12.75" hidden="1"/>
    <row r="7519" ht="12.75" hidden="1"/>
    <row r="7520" ht="12.75" hidden="1"/>
    <row r="7521" ht="12.75" hidden="1"/>
    <row r="7522" ht="12.75" hidden="1"/>
    <row r="7523" ht="12.75" hidden="1"/>
    <row r="7524" ht="12.75" hidden="1"/>
    <row r="7525" ht="12.75" hidden="1"/>
    <row r="7526" ht="12.75" hidden="1"/>
    <row r="7527" ht="12.75" hidden="1"/>
    <row r="7528" ht="12.75" hidden="1"/>
    <row r="7529" ht="12.75" hidden="1"/>
    <row r="7530" ht="12.75" hidden="1"/>
    <row r="7531" ht="12.75" hidden="1"/>
    <row r="7532" ht="12.75" hidden="1"/>
    <row r="7533" ht="12.75" hidden="1"/>
    <row r="7534" ht="12.75" hidden="1"/>
    <row r="7535" ht="12.75" hidden="1"/>
    <row r="7536" ht="12.75" hidden="1"/>
    <row r="7537" ht="12.75" hidden="1"/>
    <row r="7538" ht="12.75" hidden="1"/>
    <row r="7539" ht="12.75" hidden="1"/>
    <row r="7540" ht="12.75" hidden="1"/>
    <row r="7541" ht="12.75" hidden="1"/>
    <row r="7542" ht="12.75" hidden="1"/>
    <row r="7543" ht="12.75" hidden="1"/>
    <row r="7544" ht="12.75" hidden="1"/>
    <row r="7545" ht="12.75" hidden="1"/>
    <row r="7546" ht="12.75" hidden="1"/>
    <row r="7547" ht="12.75" hidden="1"/>
    <row r="7548" ht="12.75" hidden="1"/>
    <row r="7549" ht="12.75" hidden="1"/>
    <row r="7550" ht="12.75" hidden="1"/>
    <row r="7551" ht="12.75" hidden="1"/>
    <row r="7552" ht="12.75" hidden="1"/>
    <row r="7553" ht="12.75" hidden="1"/>
    <row r="7554" ht="12.75" hidden="1"/>
    <row r="7555" ht="12.75" hidden="1"/>
    <row r="7556" ht="12.75" hidden="1"/>
    <row r="7557" ht="12.75" hidden="1"/>
    <row r="7558" ht="12.75" hidden="1"/>
    <row r="7559" ht="12.75" hidden="1"/>
    <row r="7560" ht="12.75" hidden="1"/>
    <row r="7561" ht="12.75" hidden="1"/>
    <row r="7562" ht="12.75" hidden="1"/>
    <row r="7563" ht="12.75" hidden="1"/>
    <row r="7564" ht="12.75" hidden="1"/>
    <row r="7565" ht="12.75" hidden="1"/>
    <row r="7566" ht="12.75" hidden="1"/>
    <row r="7567" ht="12.75" hidden="1"/>
    <row r="7568" ht="12.75" hidden="1"/>
    <row r="7569" ht="12.75" hidden="1"/>
    <row r="7570" ht="12.75" hidden="1"/>
    <row r="7571" ht="12.75" hidden="1"/>
    <row r="7572" ht="12.75" hidden="1"/>
    <row r="7573" ht="12.75" hidden="1"/>
    <row r="7574" ht="12.75" hidden="1"/>
    <row r="7575" ht="12.75" hidden="1"/>
    <row r="7576" ht="12.75" hidden="1"/>
    <row r="7577" ht="12.75" hidden="1"/>
    <row r="7578" ht="12.75" hidden="1"/>
    <row r="7579" ht="12.75" hidden="1"/>
    <row r="7580" ht="12.75" hidden="1"/>
    <row r="7581" ht="12.75" hidden="1"/>
    <row r="7582" ht="12.75" hidden="1"/>
    <row r="7583" ht="12.75" hidden="1"/>
    <row r="7584" ht="12.75" hidden="1"/>
    <row r="7585" ht="12.75" hidden="1"/>
    <row r="7586" ht="12.75" hidden="1"/>
    <row r="7587" ht="12.75" hidden="1"/>
    <row r="7588" ht="12.75" hidden="1"/>
    <row r="7589" ht="12.75" hidden="1"/>
    <row r="7590" ht="12.75" hidden="1"/>
    <row r="7591" ht="12.75" hidden="1"/>
    <row r="7592" ht="12.75" hidden="1"/>
    <row r="7593" ht="12.75" hidden="1"/>
    <row r="7594" ht="12.75" hidden="1"/>
    <row r="7595" ht="12.75" hidden="1"/>
    <row r="7596" ht="12.75" hidden="1"/>
    <row r="7597" ht="12.75" hidden="1"/>
    <row r="7598" ht="12.75" hidden="1"/>
    <row r="7599" ht="12.75" hidden="1"/>
    <row r="7600" ht="12.75" hidden="1"/>
    <row r="7601" ht="12.75" hidden="1"/>
    <row r="7602" ht="12.75" hidden="1"/>
    <row r="7603" ht="12.75" hidden="1"/>
    <row r="7604" ht="12.75" hidden="1"/>
    <row r="7605" ht="12.75" hidden="1"/>
    <row r="7606" ht="12.75" hidden="1"/>
    <row r="7607" ht="12.75" hidden="1"/>
    <row r="7608" ht="12.75" hidden="1"/>
    <row r="7609" ht="12.75" hidden="1"/>
    <row r="7610" ht="12.75" hidden="1"/>
    <row r="7611" ht="12.75" hidden="1"/>
    <row r="7612" ht="12.75" hidden="1"/>
    <row r="7613" ht="12.75" hidden="1"/>
    <row r="7614" ht="12.75" hidden="1"/>
    <row r="7615" ht="12.75" hidden="1"/>
    <row r="7616" ht="12.75" hidden="1"/>
    <row r="7617" ht="12.75" hidden="1"/>
    <row r="7618" ht="12.75" hidden="1"/>
    <row r="7619" ht="12.75" hidden="1"/>
    <row r="7620" ht="12.75" hidden="1"/>
    <row r="7621" ht="12.75" hidden="1"/>
    <row r="7622" ht="12.75" hidden="1"/>
    <row r="7623" ht="12.75" hidden="1"/>
    <row r="7624" ht="12.75" hidden="1"/>
    <row r="7625" ht="12.75" hidden="1"/>
    <row r="7626" ht="12.75" hidden="1"/>
    <row r="7627" ht="12.75" hidden="1"/>
    <row r="7628" ht="12.75" hidden="1"/>
    <row r="7629" ht="12.75" hidden="1"/>
    <row r="7630" ht="12.75" hidden="1"/>
    <row r="7631" ht="12.75" hidden="1"/>
    <row r="7632" ht="12.75" hidden="1"/>
    <row r="7633" ht="12.75" hidden="1"/>
    <row r="7634" ht="12.75" hidden="1"/>
    <row r="7635" ht="12.75" hidden="1"/>
    <row r="7636" ht="12.75" hidden="1"/>
    <row r="7637" ht="12.75" hidden="1"/>
    <row r="7638" ht="12.75" hidden="1"/>
    <row r="7639" ht="12.75" hidden="1"/>
    <row r="7640" ht="12.75" hidden="1"/>
    <row r="7641" ht="12.75" hidden="1"/>
    <row r="7642" ht="12.75" hidden="1"/>
    <row r="7643" ht="12.75" hidden="1"/>
    <row r="7644" ht="12.75" hidden="1"/>
    <row r="7645" ht="12.75" hidden="1"/>
    <row r="7646" ht="12.75" hidden="1"/>
    <row r="7647" ht="12.75" hidden="1"/>
    <row r="7648" ht="12.75" hidden="1"/>
    <row r="7649" ht="12.75" hidden="1"/>
    <row r="7650" ht="12.75" hidden="1"/>
    <row r="7651" ht="12.75" hidden="1"/>
    <row r="7652" ht="12.75" hidden="1"/>
    <row r="7653" ht="12.75" hidden="1"/>
    <row r="7654" ht="12.75" hidden="1"/>
    <row r="7655" ht="12.75" hidden="1"/>
    <row r="7656" ht="12.75" hidden="1"/>
    <row r="7657" ht="12.75" hidden="1"/>
    <row r="7658" ht="12.75" hidden="1"/>
    <row r="7659" ht="12.75" hidden="1"/>
    <row r="7660" ht="12.75" hidden="1"/>
    <row r="7661" ht="12.75" hidden="1"/>
    <row r="7662" ht="12.75" hidden="1"/>
    <row r="7663" ht="12.75" hidden="1"/>
    <row r="7664" ht="12.75" hidden="1"/>
    <row r="7665" ht="12.75" hidden="1"/>
    <row r="7666" ht="12.75" hidden="1"/>
    <row r="7667" ht="12.75" hidden="1"/>
    <row r="7668" ht="12.75" hidden="1"/>
    <row r="7669" ht="12.75" hidden="1"/>
    <row r="7670" ht="12.75" hidden="1"/>
    <row r="7671" ht="12.75" hidden="1"/>
    <row r="7672" ht="12.75" hidden="1"/>
    <row r="7673" ht="12.75" hidden="1"/>
    <row r="7674" ht="12.75" hidden="1"/>
    <row r="7675" ht="12.75" hidden="1"/>
    <row r="7676" ht="12.75" hidden="1"/>
    <row r="7677" ht="12.75" hidden="1"/>
    <row r="7678" ht="12.75" hidden="1"/>
    <row r="7679" ht="12.75" hidden="1"/>
    <row r="7680" ht="12.75" hidden="1"/>
    <row r="7681" ht="12.75" hidden="1"/>
    <row r="7682" ht="12.75" hidden="1"/>
    <row r="7683" ht="12.75" hidden="1"/>
    <row r="7684" ht="12.75" hidden="1"/>
    <row r="7685" ht="12.75" hidden="1"/>
    <row r="7686" ht="12.75" hidden="1"/>
    <row r="7687" ht="12.75" hidden="1"/>
    <row r="7688" ht="12.75" hidden="1"/>
    <row r="7689" ht="12.75" hidden="1"/>
    <row r="7690" ht="12.75" hidden="1"/>
    <row r="7691" ht="12.75" hidden="1"/>
    <row r="7692" ht="12.75" hidden="1"/>
    <row r="7693" ht="12.75" hidden="1"/>
    <row r="7694" ht="12.75" hidden="1"/>
    <row r="7695" ht="12.75" hidden="1"/>
    <row r="7696" ht="12.75" hidden="1"/>
    <row r="7697" ht="12.75" hidden="1"/>
    <row r="7698" ht="12.75" hidden="1"/>
    <row r="7699" ht="12.75" hidden="1"/>
    <row r="7700" ht="12.75" hidden="1"/>
    <row r="7701" ht="12.75" hidden="1"/>
    <row r="7702" ht="12.75" hidden="1"/>
    <row r="7703" ht="12.75" hidden="1"/>
    <row r="7704" ht="12.75" hidden="1"/>
    <row r="7705" ht="12.75" hidden="1"/>
    <row r="7706" ht="12.75" hidden="1"/>
    <row r="7707" ht="12.75" hidden="1"/>
    <row r="7708" ht="12.75" hidden="1"/>
    <row r="7709" ht="12.75" hidden="1"/>
    <row r="7710" ht="12.75" hidden="1"/>
    <row r="7711" ht="12.75" hidden="1"/>
    <row r="7712" ht="12.75" hidden="1"/>
    <row r="7713" ht="12.75" hidden="1"/>
    <row r="7714" ht="12.75" hidden="1"/>
    <row r="7715" ht="12.75" hidden="1"/>
    <row r="7716" ht="12.75" hidden="1"/>
    <row r="7717" ht="12.75" hidden="1"/>
    <row r="7718" ht="12.75" hidden="1"/>
    <row r="7719" ht="12.75" hidden="1"/>
    <row r="7720" ht="12.75" hidden="1"/>
    <row r="7721" ht="12.75" hidden="1"/>
    <row r="7722" ht="12.75" hidden="1"/>
    <row r="7723" ht="12.75" hidden="1"/>
    <row r="7724" ht="12.75" hidden="1"/>
    <row r="7725" ht="12.75" hidden="1"/>
    <row r="7726" ht="12.75" hidden="1"/>
    <row r="7727" ht="12.75" hidden="1"/>
    <row r="7728" ht="12.75" hidden="1"/>
    <row r="7729" ht="12.75" hidden="1"/>
    <row r="7730" ht="12.75" hidden="1"/>
    <row r="7731" ht="12.75" hidden="1"/>
    <row r="7732" ht="12.75" hidden="1"/>
    <row r="7733" ht="12.75" hidden="1"/>
    <row r="7734" ht="12.75" hidden="1"/>
    <row r="7735" ht="12.75" hidden="1"/>
    <row r="7736" ht="12.75" hidden="1"/>
    <row r="7737" ht="12.75" hidden="1"/>
    <row r="7738" ht="12.75" hidden="1"/>
    <row r="7739" ht="12.75" hidden="1"/>
    <row r="7740" ht="12.75" hidden="1"/>
    <row r="7741" ht="12.75" hidden="1"/>
    <row r="7742" ht="12.75" hidden="1"/>
    <row r="7743" ht="12.75" hidden="1"/>
    <row r="7744" ht="12.75" hidden="1"/>
    <row r="7745" ht="12.75" hidden="1"/>
    <row r="7746" ht="12.75" hidden="1"/>
    <row r="7747" ht="12.75" hidden="1"/>
    <row r="7748" ht="12.75" hidden="1"/>
    <row r="7749" ht="12.75" hidden="1"/>
    <row r="7750" ht="12.75" hidden="1"/>
    <row r="7751" ht="12.75" hidden="1"/>
    <row r="7752" ht="12.75" hidden="1"/>
    <row r="7753" ht="12.75" hidden="1"/>
    <row r="7754" ht="12.75" hidden="1"/>
    <row r="7755" ht="12.75" hidden="1"/>
    <row r="7756" ht="12.75" hidden="1"/>
    <row r="7757" ht="12.75" hidden="1"/>
    <row r="7758" ht="12.75" hidden="1"/>
    <row r="7759" ht="12.75" hidden="1"/>
    <row r="7760" ht="12.75" hidden="1"/>
    <row r="7761" ht="12.75" hidden="1"/>
    <row r="7762" ht="12.75" hidden="1"/>
    <row r="7763" ht="12.75" hidden="1"/>
    <row r="7764" ht="12.75" hidden="1"/>
    <row r="7765" ht="12.75" hidden="1"/>
    <row r="7766" ht="12.75" hidden="1"/>
    <row r="7767" ht="12.75" hidden="1"/>
    <row r="7768" ht="12.75" hidden="1"/>
    <row r="7769" ht="12.75" hidden="1"/>
    <row r="7770" ht="12.75" hidden="1"/>
    <row r="7771" ht="12.75" hidden="1"/>
    <row r="7772" ht="12.75" hidden="1"/>
    <row r="7773" ht="12.75" hidden="1"/>
    <row r="7774" ht="12.75" hidden="1"/>
    <row r="7775" ht="12.75" hidden="1"/>
    <row r="7776" ht="12.75" hidden="1"/>
    <row r="7777" ht="12.75" hidden="1"/>
    <row r="7778" ht="12.75" hidden="1"/>
    <row r="7779" ht="12.75" hidden="1"/>
    <row r="7780" ht="12.75" hidden="1"/>
    <row r="7781" ht="12.75" hidden="1"/>
    <row r="7782" ht="12.75" hidden="1"/>
    <row r="7783" ht="12.75" hidden="1"/>
    <row r="7784" ht="12.75" hidden="1"/>
    <row r="7785" ht="12.75" hidden="1"/>
    <row r="7786" ht="12.75" hidden="1"/>
    <row r="7787" ht="12.75" hidden="1"/>
    <row r="7788" ht="12.75" hidden="1"/>
    <row r="7789" ht="12.75" hidden="1"/>
    <row r="7790" ht="12.75" hidden="1"/>
    <row r="7791" ht="12.75" hidden="1"/>
    <row r="7792" ht="12.75" hidden="1"/>
    <row r="7793" ht="12.75" hidden="1"/>
    <row r="7794" ht="12.75" hidden="1"/>
    <row r="7795" ht="12.75" hidden="1"/>
    <row r="7796" ht="12.75" hidden="1"/>
    <row r="7797" ht="12.75" hidden="1"/>
    <row r="7798" ht="12.75" hidden="1"/>
    <row r="7799" ht="12.75" hidden="1"/>
    <row r="7800" ht="12.75" hidden="1"/>
    <row r="7801" ht="12.75" hidden="1"/>
    <row r="7802" ht="12.75" hidden="1"/>
    <row r="7803" ht="12.75" hidden="1"/>
    <row r="7804" ht="12.75" hidden="1"/>
    <row r="7805" ht="12.75" hidden="1"/>
    <row r="7806" ht="12.75" hidden="1"/>
    <row r="7807" ht="12.75" hidden="1"/>
    <row r="7808" ht="12.75" hidden="1"/>
    <row r="7809" ht="12.75" hidden="1"/>
    <row r="7810" ht="12.75" hidden="1"/>
    <row r="7811" ht="12.75" hidden="1"/>
    <row r="7812" ht="12.75" hidden="1"/>
    <row r="7813" ht="12.75" hidden="1"/>
    <row r="7814" ht="12.75" hidden="1"/>
    <row r="7815" ht="12.75" hidden="1"/>
    <row r="7816" ht="12.75" hidden="1"/>
    <row r="7817" ht="12.75" hidden="1"/>
    <row r="7818" ht="12.75" hidden="1"/>
    <row r="7819" ht="12.75" hidden="1"/>
    <row r="7820" ht="12.75" hidden="1"/>
    <row r="7821" ht="12.75" hidden="1"/>
    <row r="7822" ht="12.75" hidden="1"/>
    <row r="7823" ht="12.75" hidden="1"/>
    <row r="7824" ht="12.75" hidden="1"/>
    <row r="7825" ht="12.75" hidden="1"/>
    <row r="7826" ht="12.75" hidden="1"/>
    <row r="7827" ht="12.75" hidden="1"/>
    <row r="7828" ht="12.75" hidden="1"/>
    <row r="7829" ht="12.75" hidden="1"/>
    <row r="7830" ht="12.75" hidden="1"/>
    <row r="7831" ht="12.75" hidden="1"/>
    <row r="7832" ht="12.75" hidden="1"/>
    <row r="7833" ht="12.75" hidden="1"/>
    <row r="7834" ht="12.75" hidden="1"/>
    <row r="7835" ht="12.75" hidden="1"/>
    <row r="7836" ht="12.75" hidden="1"/>
    <row r="7837" ht="12.75" hidden="1"/>
    <row r="7838" ht="12.75" hidden="1"/>
    <row r="7839" ht="12.75" hidden="1"/>
    <row r="7840" ht="12.75" hidden="1"/>
    <row r="7841" ht="12.75" hidden="1"/>
    <row r="7842" ht="12.75" hidden="1"/>
    <row r="7843" ht="12.75" hidden="1"/>
    <row r="7844" ht="12.75" hidden="1"/>
    <row r="7845" ht="12.75" hidden="1"/>
    <row r="7846" ht="12.75" hidden="1"/>
    <row r="7847" ht="12.75" hidden="1"/>
    <row r="7848" ht="12.75" hidden="1"/>
    <row r="7849" ht="12.75" hidden="1"/>
    <row r="7850" ht="12.75" hidden="1"/>
    <row r="7851" ht="12.75" hidden="1"/>
    <row r="7852" ht="12.75" hidden="1"/>
    <row r="7853" ht="12.75" hidden="1"/>
    <row r="7854" ht="12.75" hidden="1"/>
    <row r="7855" ht="12.75" hidden="1"/>
    <row r="7856" ht="12.75" hidden="1"/>
    <row r="7857" ht="12.75" hidden="1"/>
    <row r="7858" ht="12.75" hidden="1"/>
    <row r="7859" ht="12.75" hidden="1"/>
    <row r="7860" ht="12.75" hidden="1"/>
    <row r="7861" ht="12.75" hidden="1"/>
    <row r="7862" ht="12.75" hidden="1"/>
    <row r="7863" ht="12.75" hidden="1"/>
    <row r="7864" ht="12.75" hidden="1"/>
    <row r="7865" ht="12.75" hidden="1"/>
    <row r="7866" ht="12.75" hidden="1"/>
    <row r="7867" ht="12.75" hidden="1"/>
    <row r="7868" ht="12.75" hidden="1"/>
    <row r="7869" ht="12.75" hidden="1"/>
    <row r="7870" ht="12.75" hidden="1"/>
    <row r="7871" ht="12.75" hidden="1"/>
    <row r="7872" ht="12.75" hidden="1"/>
    <row r="7873" ht="12.75" hidden="1"/>
    <row r="7874" ht="12.75" hidden="1"/>
    <row r="7875" ht="12.75" hidden="1"/>
    <row r="7876" ht="12.75" hidden="1"/>
    <row r="7877" ht="12.75" hidden="1"/>
    <row r="7878" ht="12.75" hidden="1"/>
    <row r="7879" ht="12.75" hidden="1"/>
    <row r="7880" ht="12.75" hidden="1"/>
    <row r="7881" ht="12.75" hidden="1"/>
    <row r="7882" ht="12.75" hidden="1"/>
    <row r="7883" ht="12.75" hidden="1"/>
    <row r="7884" ht="12.75" hidden="1"/>
    <row r="7885" ht="12.75" hidden="1"/>
    <row r="7886" ht="12.75" hidden="1"/>
    <row r="7887" ht="12.75" hidden="1"/>
    <row r="7888" ht="12.75" hidden="1"/>
    <row r="7889" ht="12.75" hidden="1"/>
    <row r="7890" ht="12.75" hidden="1"/>
    <row r="7891" ht="12.75" hidden="1"/>
    <row r="7892" ht="12.75" hidden="1"/>
    <row r="7893" ht="12.75" hidden="1"/>
    <row r="7894" ht="12.75" hidden="1"/>
    <row r="7895" ht="12.75" hidden="1"/>
    <row r="7896" ht="12.75" hidden="1"/>
    <row r="7897" ht="12.75" hidden="1"/>
    <row r="7898" ht="12.75" hidden="1"/>
    <row r="7899" ht="12.75" hidden="1"/>
    <row r="7900" ht="12.75" hidden="1"/>
    <row r="7901" ht="12.75" hidden="1"/>
    <row r="7902" ht="12.75" hidden="1"/>
    <row r="7903" ht="12.75" hidden="1"/>
    <row r="7904" ht="12.75" hidden="1"/>
    <row r="7905" ht="12.75" hidden="1"/>
    <row r="7906" ht="12.75" hidden="1"/>
    <row r="7907" ht="12.75" hidden="1"/>
    <row r="7908" ht="12.75" hidden="1"/>
    <row r="7909" ht="12.75" hidden="1"/>
    <row r="7910" ht="12.75" hidden="1"/>
    <row r="7911" ht="12.75" hidden="1"/>
    <row r="7912" ht="12.75" hidden="1"/>
    <row r="7913" ht="12.75" hidden="1"/>
    <row r="7914" ht="12.75" hidden="1"/>
    <row r="7915" ht="12.75" hidden="1"/>
    <row r="7916" ht="12.75" hidden="1"/>
    <row r="7917" ht="12.75" hidden="1"/>
    <row r="7918" ht="12.75" hidden="1"/>
    <row r="7919" ht="12.75" hidden="1"/>
    <row r="7920" ht="12.75" hidden="1"/>
    <row r="7921" ht="12.75" hidden="1"/>
    <row r="7922" ht="12.75" hidden="1"/>
    <row r="7923" ht="12.75" hidden="1"/>
    <row r="7924" ht="12.75" hidden="1"/>
    <row r="7925" ht="12.75" hidden="1"/>
    <row r="7926" ht="12.75" hidden="1"/>
    <row r="7927" ht="12.75" hidden="1"/>
    <row r="7928" ht="12.75" hidden="1"/>
    <row r="7929" ht="12.75" hidden="1"/>
    <row r="7930" ht="12.75" hidden="1"/>
    <row r="7931" ht="12.75" hidden="1"/>
    <row r="7932" ht="12.75" hidden="1"/>
    <row r="7933" ht="12.75" hidden="1"/>
    <row r="7934" ht="12.75" hidden="1"/>
    <row r="7935" ht="12.75" hidden="1"/>
    <row r="7936" ht="12.75" hidden="1"/>
    <row r="7937" ht="12.75" hidden="1"/>
    <row r="7938" ht="12.75" hidden="1"/>
    <row r="7939" ht="12.75" hidden="1"/>
    <row r="7940" ht="12.75" hidden="1"/>
    <row r="7941" ht="12.75" hidden="1"/>
    <row r="7942" ht="12.75" hidden="1"/>
    <row r="7943" ht="12.75" hidden="1"/>
    <row r="7944" ht="12.75" hidden="1"/>
    <row r="7945" ht="12.75" hidden="1"/>
    <row r="7946" ht="12.75" hidden="1"/>
    <row r="7947" ht="12.75" hidden="1"/>
    <row r="7948" ht="12.75" hidden="1"/>
    <row r="7949" ht="12.75" hidden="1"/>
    <row r="7950" ht="12.75" hidden="1"/>
    <row r="7951" ht="12.75" hidden="1"/>
    <row r="7952" ht="12.75" hidden="1"/>
    <row r="7953" ht="12.75" hidden="1"/>
    <row r="7954" ht="12.75" hidden="1"/>
    <row r="7955" ht="12.75" hidden="1"/>
    <row r="7956" ht="12.75" hidden="1"/>
    <row r="7957" ht="12.75" hidden="1"/>
    <row r="7958" ht="12.75" hidden="1"/>
    <row r="7959" ht="12.75" hidden="1"/>
    <row r="7960" ht="12.75" hidden="1"/>
    <row r="7961" ht="12.75" hidden="1"/>
    <row r="7962" ht="12.75" hidden="1"/>
    <row r="7963" ht="12.75" hidden="1"/>
    <row r="7964" ht="12.75" hidden="1"/>
    <row r="7965" ht="12.75" hidden="1"/>
    <row r="7966" ht="12.75" hidden="1"/>
    <row r="7967" ht="12.75" hidden="1"/>
    <row r="7968" ht="12.75" hidden="1"/>
    <row r="7969" ht="12.75" hidden="1"/>
    <row r="7970" ht="12.75" hidden="1"/>
    <row r="7971" ht="12.75" hidden="1"/>
    <row r="7972" ht="12.75" hidden="1"/>
    <row r="7973" ht="12.75" hidden="1"/>
    <row r="7974" ht="12.75" hidden="1"/>
    <row r="7975" ht="12.75" hidden="1"/>
    <row r="7976" ht="12.75" hidden="1"/>
    <row r="7977" ht="12.75" hidden="1"/>
    <row r="7978" ht="12.75" hidden="1"/>
    <row r="7979" ht="12.75" hidden="1"/>
    <row r="7980" ht="12.75" hidden="1"/>
    <row r="7981" ht="12.75" hidden="1"/>
    <row r="7982" ht="12.75" hidden="1"/>
    <row r="7983" ht="12.75" hidden="1"/>
    <row r="7984" ht="12.75" hidden="1"/>
    <row r="7985" ht="12.75" hidden="1"/>
    <row r="7986" ht="12.75" hidden="1"/>
    <row r="7987" ht="12.75" hidden="1"/>
    <row r="7988" ht="12.75" hidden="1"/>
    <row r="7989" ht="12.75" hidden="1"/>
    <row r="7990" ht="12.75" hidden="1"/>
    <row r="7991" ht="12.75" hidden="1"/>
    <row r="7992" ht="12.75" hidden="1"/>
    <row r="7993" ht="12.75" hidden="1"/>
    <row r="7994" ht="12.75" hidden="1"/>
    <row r="7995" ht="12.75" hidden="1"/>
    <row r="7996" ht="12.75" hidden="1"/>
    <row r="7997" ht="12.75" hidden="1"/>
    <row r="7998" ht="12.75" hidden="1"/>
    <row r="7999" ht="12.75" hidden="1"/>
    <row r="8000" ht="12.75" hidden="1"/>
    <row r="8001" ht="12.75" hidden="1"/>
    <row r="8002" ht="12.75" hidden="1"/>
    <row r="8003" ht="12.75" hidden="1"/>
    <row r="8004" ht="12.75" hidden="1"/>
    <row r="8005" ht="12.75" hidden="1"/>
    <row r="8006" ht="12.75" hidden="1"/>
    <row r="8007" ht="12.75" hidden="1"/>
    <row r="8008" ht="12.75" hidden="1"/>
    <row r="8009" ht="12.75" hidden="1"/>
    <row r="8010" ht="12.75" hidden="1"/>
    <row r="8011" ht="12.75" hidden="1"/>
    <row r="8012" ht="12.75" hidden="1"/>
    <row r="8013" ht="12.75" hidden="1"/>
    <row r="8014" ht="12.75" hidden="1"/>
    <row r="8015" ht="12.75" hidden="1"/>
    <row r="8016" ht="12.75" hidden="1"/>
    <row r="8017" ht="12.75" hidden="1"/>
    <row r="8018" ht="12.75" hidden="1"/>
    <row r="8019" ht="12.75" hidden="1"/>
    <row r="8020" ht="12.75" hidden="1"/>
    <row r="8021" ht="12.75" hidden="1"/>
    <row r="8022" ht="12.75" hidden="1"/>
    <row r="8023" ht="12.75" hidden="1"/>
    <row r="8024" ht="12.75" hidden="1"/>
    <row r="8025" ht="12.75" hidden="1"/>
    <row r="8026" ht="12.75" hidden="1"/>
    <row r="8027" ht="12.75" hidden="1"/>
    <row r="8028" ht="12.75" hidden="1"/>
    <row r="8029" ht="12.75" hidden="1"/>
    <row r="8030" ht="12.75" hidden="1"/>
    <row r="8031" ht="12.75" hidden="1"/>
    <row r="8032" ht="12.75" hidden="1"/>
    <row r="8033" ht="12.75" hidden="1"/>
    <row r="8034" ht="12.75" hidden="1"/>
    <row r="8035" ht="12.75" hidden="1"/>
    <row r="8036" ht="12.75" hidden="1"/>
    <row r="8037" ht="12.75" hidden="1"/>
    <row r="8038" ht="12.75" hidden="1"/>
    <row r="8039" ht="12.75" hidden="1"/>
    <row r="8040" ht="12.75" hidden="1"/>
    <row r="8041" ht="12.75" hidden="1"/>
    <row r="8042" ht="12.75" hidden="1"/>
    <row r="8043" ht="12.75" hidden="1"/>
    <row r="8044" ht="12.75" hidden="1"/>
    <row r="8045" ht="12.75" hidden="1"/>
    <row r="8046" ht="12.75" hidden="1"/>
    <row r="8047" ht="12.75" hidden="1"/>
    <row r="8048" ht="12.75" hidden="1"/>
    <row r="8049" ht="12.75" hidden="1"/>
    <row r="8050" ht="12.75" hidden="1"/>
    <row r="8051" ht="12.75" hidden="1"/>
    <row r="8052" ht="12.75" hidden="1"/>
    <row r="8053" ht="12.75" hidden="1"/>
    <row r="8054" ht="12.75" hidden="1"/>
    <row r="8055" ht="12.75" hidden="1"/>
    <row r="8056" ht="12.75" hidden="1"/>
    <row r="8057" ht="12.75" hidden="1"/>
    <row r="8058" ht="12.75" hidden="1"/>
    <row r="8059" ht="12.75" hidden="1"/>
    <row r="8060" ht="12.75" hidden="1"/>
    <row r="8061" ht="12.75" hidden="1"/>
    <row r="8062" ht="12.75" hidden="1"/>
    <row r="8063" ht="12.75" hidden="1"/>
    <row r="8064" ht="12.75" hidden="1"/>
    <row r="8065" ht="12.75" hidden="1"/>
    <row r="8066" ht="12.75" hidden="1"/>
    <row r="8067" ht="12.75" hidden="1"/>
    <row r="8068" ht="12.75" hidden="1"/>
    <row r="8069" ht="12.75" hidden="1"/>
    <row r="8070" ht="12.75" hidden="1"/>
    <row r="8071" ht="12.75" hidden="1"/>
    <row r="8072" ht="12.75" hidden="1"/>
    <row r="8073" ht="12.75" hidden="1"/>
    <row r="8074" ht="12.75" hidden="1"/>
    <row r="8075" ht="12.75" hidden="1"/>
    <row r="8076" ht="12.75" hidden="1"/>
    <row r="8077" ht="12.75" hidden="1"/>
    <row r="8078" ht="12.75" hidden="1"/>
    <row r="8079" ht="12.75" hidden="1"/>
    <row r="8080" ht="12.75" hidden="1"/>
    <row r="8081" ht="12.75" hidden="1"/>
    <row r="8082" ht="12.75" hidden="1"/>
    <row r="8083" ht="12.75" hidden="1"/>
    <row r="8084" ht="12.75" hidden="1"/>
    <row r="8085" ht="12.75" hidden="1"/>
    <row r="8086" ht="12.75" hidden="1"/>
    <row r="8087" ht="12.75" hidden="1"/>
    <row r="8088" ht="12.75" hidden="1"/>
    <row r="8089" ht="12.75" hidden="1"/>
    <row r="8090" ht="12.75" hidden="1"/>
    <row r="8091" ht="12.75" hidden="1"/>
    <row r="8092" ht="12.75" hidden="1"/>
    <row r="8093" ht="12.75" hidden="1"/>
    <row r="8094" ht="12.75" hidden="1"/>
    <row r="8095" ht="12.75" hidden="1"/>
    <row r="8096" ht="12.75" hidden="1"/>
    <row r="8097" ht="12.75" hidden="1"/>
    <row r="8098" ht="12.75" hidden="1"/>
    <row r="8099" ht="12.75" hidden="1"/>
    <row r="8100" ht="12.75" hidden="1"/>
    <row r="8101" ht="12.75" hidden="1"/>
    <row r="8102" ht="12.75" hidden="1"/>
    <row r="8103" ht="12.75" hidden="1"/>
    <row r="8104" ht="12.75" hidden="1"/>
    <row r="8105" ht="12.75" hidden="1"/>
    <row r="8106" ht="12.75" hidden="1"/>
    <row r="8107" ht="12.75" hidden="1"/>
    <row r="8108" ht="12.75" hidden="1"/>
    <row r="8109" ht="12.75" hidden="1"/>
    <row r="8110" ht="12.75" hidden="1"/>
    <row r="8111" ht="12.75" hidden="1"/>
    <row r="8112" ht="12.75" hidden="1"/>
    <row r="8113" ht="12.75" hidden="1"/>
    <row r="8114" ht="12.75" hidden="1"/>
    <row r="8115" ht="12.75" hidden="1"/>
    <row r="8116" ht="12.75" hidden="1"/>
    <row r="8117" ht="12.75" hidden="1"/>
    <row r="8118" ht="12.75" hidden="1"/>
    <row r="8119" ht="12.75" hidden="1"/>
    <row r="8120" ht="12.75" hidden="1"/>
    <row r="8121" ht="12.75" hidden="1"/>
    <row r="8122" ht="12.75" hidden="1"/>
    <row r="8123" ht="12.75" hidden="1"/>
    <row r="8124" ht="12.75" hidden="1"/>
    <row r="8125" ht="12.75" hidden="1"/>
    <row r="8126" ht="12.75" hidden="1"/>
    <row r="8127" ht="12.75" hidden="1"/>
    <row r="8128" ht="12.75" hidden="1"/>
    <row r="8129" ht="12.75" hidden="1"/>
    <row r="8130" ht="12.75" hidden="1"/>
    <row r="8131" ht="12.75" hidden="1"/>
    <row r="8132" ht="12.75" hidden="1"/>
    <row r="8133" ht="12.75" hidden="1"/>
    <row r="8134" ht="12.75" hidden="1"/>
    <row r="8135" ht="12.75" hidden="1"/>
    <row r="8136" ht="12.75" hidden="1"/>
    <row r="8137" ht="12.75" hidden="1"/>
    <row r="8138" ht="12.75" hidden="1"/>
    <row r="8139" ht="12.75" hidden="1"/>
    <row r="8140" ht="12.75" hidden="1"/>
    <row r="8141" ht="12.75" hidden="1"/>
    <row r="8142" ht="12.75" hidden="1"/>
    <row r="8143" ht="12.75" hidden="1"/>
    <row r="8144" ht="12.75" hidden="1"/>
    <row r="8145" ht="12.75" hidden="1"/>
    <row r="8146" ht="12.75" hidden="1"/>
    <row r="8147" ht="12.75" hidden="1"/>
    <row r="8148" ht="12.75" hidden="1"/>
    <row r="8149" ht="12.75" hidden="1"/>
    <row r="8150" ht="12.75" hidden="1"/>
    <row r="8151" ht="12.75" hidden="1"/>
    <row r="8152" ht="12.75" hidden="1"/>
    <row r="8153" ht="12.75" hidden="1"/>
    <row r="8154" ht="12.75" hidden="1"/>
    <row r="8155" ht="12.75" hidden="1"/>
    <row r="8156" ht="12.75" hidden="1"/>
    <row r="8157" ht="12.75" hidden="1"/>
    <row r="8158" ht="12.75" hidden="1"/>
    <row r="8159" ht="12.75" hidden="1"/>
    <row r="8160" ht="12.75" hidden="1"/>
    <row r="8161" ht="12.75" hidden="1"/>
    <row r="8162" ht="12.75" hidden="1"/>
    <row r="8163" ht="12.75" hidden="1"/>
    <row r="8164" ht="12.75" hidden="1"/>
    <row r="8165" ht="12.75" hidden="1"/>
    <row r="8166" ht="12.75" hidden="1"/>
    <row r="8167" ht="12.75" hidden="1"/>
    <row r="8168" ht="12.75" hidden="1"/>
    <row r="8169" ht="12.75" hidden="1"/>
    <row r="8170" ht="12.75" hidden="1"/>
    <row r="8171" ht="12.75" hidden="1"/>
    <row r="8172" ht="12.75" hidden="1"/>
    <row r="8173" ht="12.75" hidden="1"/>
    <row r="8174" ht="12.75" hidden="1"/>
    <row r="8175" ht="12.75" hidden="1"/>
    <row r="8176" ht="12.75" hidden="1"/>
    <row r="8177" ht="12.75" hidden="1"/>
    <row r="8178" ht="12.75" hidden="1"/>
    <row r="8179" ht="12.75" hidden="1"/>
    <row r="8180" ht="12.75" hidden="1"/>
    <row r="8181" ht="12.75" hidden="1"/>
    <row r="8182" ht="12.75" hidden="1"/>
    <row r="8183" ht="12.75" hidden="1"/>
    <row r="8184" ht="12.75" hidden="1"/>
    <row r="8185" ht="12.75" hidden="1"/>
    <row r="8186" ht="12.75" hidden="1"/>
    <row r="8187" ht="12.75" hidden="1"/>
    <row r="8188" ht="12.75" hidden="1"/>
    <row r="8189" ht="12.75" hidden="1"/>
    <row r="8190" ht="12.75" hidden="1"/>
    <row r="8191" ht="12.75" hidden="1"/>
    <row r="8192" ht="12.75" hidden="1"/>
    <row r="8193" ht="12.75" hidden="1"/>
    <row r="8194" ht="12.75" hidden="1"/>
    <row r="8195" ht="12.75" hidden="1"/>
    <row r="8196" ht="12.75" hidden="1"/>
    <row r="8197" ht="12.75" hidden="1"/>
    <row r="8198" ht="12.75" hidden="1"/>
    <row r="8199" ht="12.75" hidden="1"/>
    <row r="8200" ht="12.75" hidden="1"/>
    <row r="8201" ht="12.75" hidden="1"/>
    <row r="8202" ht="12.75" hidden="1"/>
    <row r="8203" ht="12.75" hidden="1"/>
    <row r="8204" ht="12.75" hidden="1"/>
    <row r="8205" ht="12.75" hidden="1"/>
    <row r="8206" ht="12.75" hidden="1"/>
    <row r="8207" ht="12.75" hidden="1"/>
    <row r="8208" ht="12.75" hidden="1"/>
    <row r="8209" ht="12.75" hidden="1"/>
    <row r="8210" ht="12.75" hidden="1"/>
    <row r="8211" ht="12.75" hidden="1"/>
    <row r="8212" ht="12.75" hidden="1"/>
    <row r="8213" ht="12.75" hidden="1"/>
    <row r="8214" ht="12.75" hidden="1"/>
    <row r="8215" ht="12.75" hidden="1"/>
    <row r="8216" ht="12.75" hidden="1"/>
    <row r="8217" ht="12.75" hidden="1"/>
    <row r="8218" ht="12.75" hidden="1"/>
    <row r="8219" ht="12.75" hidden="1"/>
    <row r="8220" ht="12.75" hidden="1"/>
    <row r="8221" ht="12.75" hidden="1"/>
    <row r="8222" ht="12.75" hidden="1"/>
    <row r="8223" ht="12.75" hidden="1"/>
    <row r="8224" ht="12.75" hidden="1"/>
    <row r="8225" ht="12.75" hidden="1"/>
    <row r="8226" ht="12.75" hidden="1"/>
    <row r="8227" ht="12.75" hidden="1"/>
    <row r="8228" ht="12.75" hidden="1"/>
    <row r="8229" ht="12.75" hidden="1"/>
    <row r="8230" ht="12.75" hidden="1"/>
    <row r="8231" ht="12.75" hidden="1"/>
    <row r="8232" ht="12.75" hidden="1"/>
    <row r="8233" ht="12.75" hidden="1"/>
    <row r="8234" ht="12.75" hidden="1"/>
    <row r="8235" ht="12.75" hidden="1"/>
    <row r="8236" ht="12.75" hidden="1"/>
    <row r="8237" ht="12.75" hidden="1"/>
    <row r="8238" ht="12.75" hidden="1"/>
    <row r="8239" ht="12.75" hidden="1"/>
    <row r="8240" ht="12.75" hidden="1"/>
    <row r="8241" ht="12.75" hidden="1"/>
    <row r="8242" ht="12.75" hidden="1"/>
    <row r="8243" ht="12.75" hidden="1"/>
    <row r="8244" ht="12.75" hidden="1"/>
    <row r="8245" ht="12.75" hidden="1"/>
    <row r="8246" ht="12.75" hidden="1"/>
    <row r="8247" ht="12.75" hidden="1"/>
    <row r="8248" ht="12.75" hidden="1"/>
    <row r="8249" ht="12.75" hidden="1"/>
    <row r="8250" ht="12.75" hidden="1"/>
    <row r="8251" ht="12.75" hidden="1"/>
    <row r="8252" ht="12.75" hidden="1"/>
    <row r="8253" ht="12.75" hidden="1"/>
    <row r="8254" ht="12.75" hidden="1"/>
    <row r="8255" ht="12.75" hidden="1"/>
    <row r="8256" ht="12.75" hidden="1"/>
    <row r="8257" ht="12.75" hidden="1"/>
    <row r="8258" ht="12.75" hidden="1"/>
    <row r="8259" ht="12.75" hidden="1"/>
    <row r="8260" ht="12.75" hidden="1"/>
    <row r="8261" ht="12.75" hidden="1"/>
    <row r="8262" ht="12.75" hidden="1"/>
    <row r="8263" ht="12.75" hidden="1"/>
    <row r="8264" ht="12.75" hidden="1"/>
    <row r="8265" ht="12.75" hidden="1"/>
    <row r="8266" ht="12.75" hidden="1"/>
    <row r="8267" ht="12.75" hidden="1"/>
    <row r="8268" ht="12.75" hidden="1"/>
    <row r="8269" ht="12.75" hidden="1"/>
    <row r="8270" ht="12.75" hidden="1"/>
    <row r="8271" ht="12.75" hidden="1"/>
    <row r="8272" ht="12.75" hidden="1"/>
    <row r="8273" ht="12.75" hidden="1"/>
    <row r="8274" ht="12.75" hidden="1"/>
    <row r="8275" ht="12.75" hidden="1"/>
    <row r="8276" ht="12.75" hidden="1"/>
    <row r="8277" ht="12.75" hidden="1"/>
    <row r="8278" ht="12.75" hidden="1"/>
    <row r="8279" ht="12.75" hidden="1"/>
    <row r="8280" ht="12.75" hidden="1"/>
    <row r="8281" ht="12.75" hidden="1"/>
    <row r="8282" ht="12.75" hidden="1"/>
    <row r="8283" ht="12.75" hidden="1"/>
    <row r="8284" ht="12.75" hidden="1"/>
    <row r="8285" ht="12.75" hidden="1"/>
    <row r="8286" ht="12.75" hidden="1"/>
    <row r="8287" ht="12.75" hidden="1"/>
    <row r="8288" ht="12.75" hidden="1"/>
    <row r="8289" ht="12.75" hidden="1"/>
    <row r="8290" ht="12.75" hidden="1"/>
    <row r="8291" ht="12.75" hidden="1"/>
    <row r="8292" ht="12.75" hidden="1"/>
    <row r="8293" ht="12.75" hidden="1"/>
    <row r="8294" ht="12.75" hidden="1"/>
    <row r="8295" ht="12.75" hidden="1"/>
    <row r="8296" ht="12.75" hidden="1"/>
    <row r="8297" ht="12.75" hidden="1"/>
    <row r="8298" ht="12.75" hidden="1"/>
    <row r="8299" ht="12.75" hidden="1"/>
    <row r="8300" ht="12.75" hidden="1"/>
    <row r="8301" ht="12.75" hidden="1"/>
    <row r="8302" ht="12.75" hidden="1"/>
    <row r="8303" ht="12.75" hidden="1"/>
    <row r="8304" ht="12.75" hidden="1"/>
    <row r="8305" ht="12.75" hidden="1"/>
    <row r="8306" ht="12.75" hidden="1"/>
    <row r="8307" ht="12.75" hidden="1"/>
    <row r="8308" ht="12.75" hidden="1"/>
    <row r="8309" ht="12.75" hidden="1"/>
    <row r="8310" ht="12.75" hidden="1"/>
    <row r="8311" ht="12.75" hidden="1"/>
    <row r="8312" ht="12.75" hidden="1"/>
    <row r="8313" ht="12.75" hidden="1"/>
    <row r="8314" ht="12.75" hidden="1"/>
    <row r="8315" ht="12.75" hidden="1"/>
    <row r="8316" ht="12.75" hidden="1"/>
    <row r="8317" ht="12.75" hidden="1"/>
    <row r="8318" ht="12.75" hidden="1"/>
    <row r="8319" ht="12.75" hidden="1"/>
    <row r="8320" ht="12.75" hidden="1"/>
    <row r="8321" ht="12.75" hidden="1"/>
    <row r="8322" ht="12.75" hidden="1"/>
    <row r="8323" ht="12.75" hidden="1"/>
    <row r="8324" ht="12.75" hidden="1"/>
    <row r="8325" ht="12.75" hidden="1"/>
    <row r="8326" ht="12.75" hidden="1"/>
    <row r="8327" ht="12.75" hidden="1"/>
    <row r="8328" ht="12.75" hidden="1"/>
    <row r="8329" ht="12.75" hidden="1"/>
    <row r="8330" ht="12.75" hidden="1"/>
    <row r="8331" ht="12.75" hidden="1"/>
    <row r="8332" ht="12.75" hidden="1"/>
    <row r="8333" ht="12.75" hidden="1"/>
    <row r="8334" ht="12.75" hidden="1"/>
    <row r="8335" ht="12.75" hidden="1"/>
    <row r="8336" ht="12.75" hidden="1"/>
    <row r="8337" ht="12.75" hidden="1"/>
    <row r="8338" ht="12.75" hidden="1"/>
    <row r="8339" ht="12.75" hidden="1"/>
    <row r="8340" ht="12.75" hidden="1"/>
    <row r="8341" ht="12.75" hidden="1"/>
    <row r="8342" ht="12.75" hidden="1"/>
    <row r="8343" ht="12.75" hidden="1"/>
    <row r="8344" ht="12.75" hidden="1"/>
    <row r="8345" ht="12.75" hidden="1"/>
    <row r="8346" ht="12.75" hidden="1"/>
    <row r="8347" ht="12.75" hidden="1"/>
    <row r="8348" ht="12.75" hidden="1"/>
    <row r="8349" ht="12.75" hidden="1"/>
    <row r="8350" ht="12.75" hidden="1"/>
    <row r="8351" ht="12.75" hidden="1"/>
    <row r="8352" ht="12.75" hidden="1"/>
    <row r="8353" ht="12.75" hidden="1"/>
    <row r="8354" ht="12.75" hidden="1"/>
    <row r="8355" ht="12.75" hidden="1"/>
    <row r="8356" ht="12.75" hidden="1"/>
    <row r="8357" ht="12.75" hidden="1"/>
    <row r="8358" ht="12.75" hidden="1"/>
    <row r="8359" ht="12.75" hidden="1"/>
    <row r="8360" ht="12.75" hidden="1"/>
    <row r="8361" ht="12.75" hidden="1"/>
    <row r="8362" ht="12.75" hidden="1"/>
    <row r="8363" ht="12.75" hidden="1"/>
    <row r="8364" ht="12.75" hidden="1"/>
    <row r="8365" ht="12.75" hidden="1"/>
    <row r="8366" ht="12.75" hidden="1"/>
    <row r="8367" ht="12.75" hidden="1"/>
    <row r="8368" ht="12.75" hidden="1"/>
    <row r="8369" ht="12.75" hidden="1"/>
    <row r="8370" ht="12.75" hidden="1"/>
    <row r="8371" ht="12.75" hidden="1"/>
    <row r="8372" ht="12.75" hidden="1"/>
    <row r="8373" ht="12.75" hidden="1"/>
    <row r="8374" ht="12.75" hidden="1"/>
    <row r="8375" ht="12.75" hidden="1"/>
    <row r="8376" ht="12.75" hidden="1"/>
    <row r="8377" ht="12.75" hidden="1"/>
    <row r="8378" ht="12.75" hidden="1"/>
    <row r="8379" ht="12.75" hidden="1"/>
    <row r="8380" ht="12.75" hidden="1"/>
    <row r="8381" ht="12.75" hidden="1"/>
    <row r="8382" ht="12.75" hidden="1"/>
    <row r="8383" ht="12.75" hidden="1"/>
    <row r="8384" ht="12.75" hidden="1"/>
    <row r="8385" ht="12.75" hidden="1"/>
    <row r="8386" ht="12.75" hidden="1"/>
    <row r="8387" ht="12.75" hidden="1"/>
    <row r="8388" ht="12.75" hidden="1"/>
    <row r="8389" ht="12.75" hidden="1"/>
    <row r="8390" ht="12.75" hidden="1"/>
    <row r="8391" ht="12.75" hidden="1"/>
    <row r="8392" ht="12.75" hidden="1"/>
    <row r="8393" ht="12.75" hidden="1"/>
    <row r="8394" ht="12.75" hidden="1"/>
    <row r="8395" ht="12.75" hidden="1"/>
    <row r="8396" ht="12.75" hidden="1"/>
    <row r="8397" ht="12.75" hidden="1"/>
    <row r="8398" ht="12.75" hidden="1"/>
    <row r="8399" ht="12.75" hidden="1"/>
    <row r="8400" ht="12.75" hidden="1"/>
    <row r="8401" ht="12.75" hidden="1"/>
    <row r="8402" ht="12.75" hidden="1"/>
    <row r="8403" ht="12.75" hidden="1"/>
    <row r="8404" ht="12.75" hidden="1"/>
    <row r="8405" ht="12.75" hidden="1"/>
    <row r="8406" ht="12.75" hidden="1"/>
    <row r="8407" ht="12.75" hidden="1"/>
    <row r="8408" ht="12.75" hidden="1"/>
    <row r="8409" ht="12.75" hidden="1"/>
    <row r="8410" ht="12.75" hidden="1"/>
    <row r="8411" ht="12.75" hidden="1"/>
    <row r="8412" ht="12.75" hidden="1"/>
    <row r="8413" ht="12.75" hidden="1"/>
    <row r="8414" ht="12.75" hidden="1"/>
    <row r="8415" ht="12.75" hidden="1"/>
    <row r="8416" ht="12.75" hidden="1"/>
    <row r="8417" ht="12.75" hidden="1"/>
    <row r="8418" ht="12.75" hidden="1"/>
    <row r="8419" ht="12.75" hidden="1"/>
    <row r="8420" ht="12.75" hidden="1"/>
    <row r="8421" ht="12.75" hidden="1"/>
    <row r="8422" ht="12.75" hidden="1"/>
    <row r="8423" ht="12.75" hidden="1"/>
    <row r="8424" ht="12.75" hidden="1"/>
    <row r="8425" ht="12.75" hidden="1"/>
    <row r="8426" ht="12.75" hidden="1"/>
    <row r="8427" ht="12.75" hidden="1"/>
    <row r="8428" ht="12.75" hidden="1"/>
    <row r="8429" ht="12.75" hidden="1"/>
    <row r="8430" ht="12.75" hidden="1"/>
    <row r="8431" ht="12.75" hidden="1"/>
    <row r="8432" ht="12.75" hidden="1"/>
    <row r="8433" ht="12.75" hidden="1"/>
    <row r="8434" ht="12.75" hidden="1"/>
    <row r="8435" ht="12.75" hidden="1"/>
    <row r="8436" ht="12.75" hidden="1"/>
    <row r="8437" ht="12.75" hidden="1"/>
    <row r="8438" ht="12.75" hidden="1"/>
    <row r="8439" ht="12.75" hidden="1"/>
    <row r="8440" ht="12.75" hidden="1"/>
    <row r="8441" ht="12.75" hidden="1"/>
    <row r="8442" ht="12.75" hidden="1"/>
    <row r="8443" ht="12.75" hidden="1"/>
    <row r="8444" ht="12.75" hidden="1"/>
    <row r="8445" ht="12.75" hidden="1"/>
    <row r="8446" ht="12.75" hidden="1"/>
    <row r="8447" ht="12.75" hidden="1"/>
    <row r="8448" ht="12.75" hidden="1"/>
    <row r="8449" ht="12.75" hidden="1"/>
    <row r="8450" ht="12.75" hidden="1"/>
    <row r="8451" ht="12.75" hidden="1"/>
    <row r="8452" ht="12.75" hidden="1"/>
    <row r="8453" ht="12.75" hidden="1"/>
    <row r="8454" ht="12.75" hidden="1"/>
    <row r="8455" ht="12.75" hidden="1"/>
    <row r="8456" ht="12.75" hidden="1"/>
    <row r="8457" ht="12.75" hidden="1"/>
    <row r="8458" ht="12.75" hidden="1"/>
    <row r="8459" ht="12.75" hidden="1"/>
    <row r="8460" ht="12.75" hidden="1"/>
    <row r="8461" ht="12.75" hidden="1"/>
    <row r="8462" ht="12.75" hidden="1"/>
    <row r="8463" ht="12.75" hidden="1"/>
    <row r="8464" ht="12.75" hidden="1"/>
    <row r="8465" ht="12.75" hidden="1"/>
    <row r="8466" ht="12.75" hidden="1"/>
    <row r="8467" ht="12.75" hidden="1"/>
    <row r="8468" ht="12.75" hidden="1"/>
    <row r="8469" ht="12.75" hidden="1"/>
    <row r="8470" ht="12.75" hidden="1"/>
    <row r="8471" ht="12.75" hidden="1"/>
    <row r="8472" ht="12.75" hidden="1"/>
    <row r="8473" ht="12.75" hidden="1"/>
    <row r="8474" ht="12.75" hidden="1"/>
    <row r="8475" ht="12.75" hidden="1"/>
    <row r="8476" ht="12.75" hidden="1"/>
    <row r="8477" ht="12.75" hidden="1"/>
    <row r="8478" ht="12.75" hidden="1"/>
    <row r="8479" ht="12.75" hidden="1"/>
    <row r="8480" ht="12.75" hidden="1"/>
    <row r="8481" ht="12.75" hidden="1"/>
    <row r="8482" ht="12.75" hidden="1"/>
    <row r="8483" ht="12.75" hidden="1"/>
    <row r="8484" ht="12.75" hidden="1"/>
    <row r="8485" ht="12.75" hidden="1"/>
    <row r="8486" ht="12.75" hidden="1"/>
    <row r="8487" ht="12.75" hidden="1"/>
    <row r="8488" ht="12.75" hidden="1"/>
    <row r="8489" ht="12.75" hidden="1"/>
    <row r="8490" ht="12.75" hidden="1"/>
    <row r="8491" ht="12.75" hidden="1"/>
    <row r="8492" ht="12.75" hidden="1"/>
    <row r="8493" ht="12.75" hidden="1"/>
    <row r="8494" ht="12.75" hidden="1"/>
    <row r="8495" ht="12.75" hidden="1"/>
    <row r="8496" ht="12.75" hidden="1"/>
    <row r="8497" ht="12.75" hidden="1"/>
    <row r="8498" ht="12.75" hidden="1"/>
    <row r="8499" ht="12.75" hidden="1"/>
    <row r="8500" ht="12.75" hidden="1"/>
    <row r="8501" ht="12.75" hidden="1"/>
    <row r="8502" ht="12.75" hidden="1"/>
    <row r="8503" ht="12.75" hidden="1"/>
    <row r="8504" ht="12.75" hidden="1"/>
    <row r="8505" ht="12.75" hidden="1"/>
    <row r="8506" ht="12.75" hidden="1"/>
    <row r="8507" ht="12.75" hidden="1"/>
    <row r="8508" ht="12.75" hidden="1"/>
    <row r="8509" ht="12.75" hidden="1"/>
    <row r="8510" ht="12.75" hidden="1"/>
    <row r="8511" ht="12.75" hidden="1"/>
    <row r="8512" ht="12.75" hidden="1"/>
    <row r="8513" ht="12.75" hidden="1"/>
    <row r="8514" ht="12.75" hidden="1"/>
    <row r="8515" ht="12.75" hidden="1"/>
    <row r="8516" ht="12.75" hidden="1"/>
    <row r="8517" ht="12.75" hidden="1"/>
    <row r="8518" ht="12.75" hidden="1"/>
    <row r="8519" ht="12.75" hidden="1"/>
    <row r="8520" ht="12.75" hidden="1"/>
    <row r="8521" ht="12.75" hidden="1"/>
    <row r="8522" ht="12.75" hidden="1"/>
    <row r="8523" ht="12.75" hidden="1"/>
    <row r="8524" ht="12.75" hidden="1"/>
    <row r="8525" ht="12.75" hidden="1"/>
    <row r="8526" ht="12.75" hidden="1"/>
    <row r="8527" ht="12.75" hidden="1"/>
    <row r="8528" ht="12.75" hidden="1"/>
    <row r="8529" ht="12.75" hidden="1"/>
    <row r="8530" ht="12.75" hidden="1"/>
    <row r="8531" ht="12.75" hidden="1"/>
    <row r="8532" ht="12.75" hidden="1"/>
    <row r="8533" ht="12.75" hidden="1"/>
    <row r="8534" ht="12.75" hidden="1"/>
    <row r="8535" ht="12.75" hidden="1"/>
    <row r="8536" ht="12.75" hidden="1"/>
    <row r="8537" ht="12.75" hidden="1"/>
    <row r="8538" ht="12.75" hidden="1"/>
    <row r="8539" ht="12.75" hidden="1"/>
    <row r="8540" ht="12.75" hidden="1"/>
    <row r="8541" ht="12.75" hidden="1"/>
    <row r="8542" ht="12.75" hidden="1"/>
    <row r="8543" ht="12.75" hidden="1"/>
    <row r="8544" ht="12.75" hidden="1"/>
    <row r="8545" ht="12.75" hidden="1"/>
    <row r="8546" ht="12.75" hidden="1"/>
    <row r="8547" ht="12.75" hidden="1"/>
    <row r="8548" ht="12.75" hidden="1"/>
    <row r="8549" ht="12.75" hidden="1"/>
    <row r="8550" ht="12.75" hidden="1"/>
    <row r="8551" ht="12.75" hidden="1"/>
    <row r="8552" ht="12.75" hidden="1"/>
    <row r="8553" ht="12.75" hidden="1"/>
    <row r="8554" ht="12.75" hidden="1"/>
    <row r="8555" ht="12.75" hidden="1"/>
    <row r="8556" ht="12.75" hidden="1"/>
    <row r="8557" ht="12.75" hidden="1"/>
    <row r="8558" ht="12.75" hidden="1"/>
    <row r="8559" ht="12.75" hidden="1"/>
    <row r="8560" ht="12.75" hidden="1"/>
    <row r="8561" ht="12.75" hidden="1"/>
    <row r="8562" ht="12.75" hidden="1"/>
    <row r="8563" ht="12.75" hidden="1"/>
    <row r="8564" ht="12.75" hidden="1"/>
    <row r="8565" ht="12.75" hidden="1"/>
    <row r="8566" ht="12.75" hidden="1"/>
    <row r="8567" ht="12.75" hidden="1"/>
    <row r="8568" ht="12.75" hidden="1"/>
    <row r="8569" ht="12.75" hidden="1"/>
    <row r="8570" ht="12.75" hidden="1"/>
    <row r="8571" ht="12.75" hidden="1"/>
    <row r="8572" ht="12.75" hidden="1"/>
    <row r="8573" ht="12.75" hidden="1"/>
    <row r="8574" ht="12.75" hidden="1"/>
    <row r="8575" ht="12.75" hidden="1"/>
    <row r="8576" ht="12.75" hidden="1"/>
    <row r="8577" ht="12.75" hidden="1"/>
    <row r="8578" ht="12.75" hidden="1"/>
    <row r="8579" ht="12.75" hidden="1"/>
    <row r="8580" ht="12.75" hidden="1"/>
    <row r="8581" ht="12.75" hidden="1"/>
    <row r="8582" ht="12.75" hidden="1"/>
    <row r="8583" ht="12.75" hidden="1"/>
    <row r="8584" ht="12.75" hidden="1"/>
    <row r="8585" ht="12.75" hidden="1"/>
    <row r="8586" ht="12.75" hidden="1"/>
    <row r="8587" ht="12.75" hidden="1"/>
    <row r="8588" ht="12.75" hidden="1"/>
    <row r="8589" ht="12.75" hidden="1"/>
    <row r="8590" ht="12.75" hidden="1"/>
    <row r="8591" ht="12.75" hidden="1"/>
    <row r="8592" ht="12.75" hidden="1"/>
    <row r="8593" ht="12.75" hidden="1"/>
    <row r="8594" ht="12.75" hidden="1"/>
    <row r="8595" ht="12.75" hidden="1"/>
    <row r="8596" ht="12.75" hidden="1"/>
    <row r="8597" ht="12.75" hidden="1"/>
    <row r="8598" ht="12.75" hidden="1"/>
    <row r="8599" ht="12.75" hidden="1"/>
    <row r="8600" ht="12.75" hidden="1"/>
    <row r="8601" ht="12.75" hidden="1"/>
    <row r="8602" ht="12.75" hidden="1"/>
    <row r="8603" ht="12.75" hidden="1"/>
    <row r="8604" ht="12.75" hidden="1"/>
    <row r="8605" ht="12.75" hidden="1"/>
    <row r="8606" ht="12.75" hidden="1"/>
    <row r="8607" ht="12.75" hidden="1"/>
    <row r="8608" ht="12.75" hidden="1"/>
    <row r="8609" ht="12.75" hidden="1"/>
    <row r="8610" ht="12.75" hidden="1"/>
    <row r="8611" ht="12.75" hidden="1"/>
    <row r="8612" ht="12.75" hidden="1"/>
    <row r="8613" ht="12.75" hidden="1"/>
    <row r="8614" ht="12.75" hidden="1"/>
    <row r="8615" ht="12.75" hidden="1"/>
    <row r="8616" ht="12.75" hidden="1"/>
    <row r="8617" ht="12.75" hidden="1"/>
    <row r="8618" ht="12.75" hidden="1"/>
    <row r="8619" ht="12.75" hidden="1"/>
    <row r="8620" ht="12.75" hidden="1"/>
    <row r="8621" ht="12.75" hidden="1"/>
    <row r="8622" ht="12.75" hidden="1"/>
    <row r="8623" ht="12.75" hidden="1"/>
    <row r="8624" ht="12.75" hidden="1"/>
    <row r="8625" ht="12.75" hidden="1"/>
    <row r="8626" ht="12.75" hidden="1"/>
    <row r="8627" ht="12.75" hidden="1"/>
    <row r="8628" ht="12.75" hidden="1"/>
    <row r="8629" ht="12.75" hidden="1"/>
    <row r="8630" ht="12.75" hidden="1"/>
    <row r="8631" ht="12.75" hidden="1"/>
    <row r="8632" ht="12.75" hidden="1"/>
    <row r="8633" ht="12.75" hidden="1"/>
    <row r="8634" ht="12.75" hidden="1"/>
    <row r="8635" ht="12.75" hidden="1"/>
    <row r="8636" ht="12.75" hidden="1"/>
    <row r="8637" ht="12.75" hidden="1"/>
    <row r="8638" ht="12.75" hidden="1"/>
    <row r="8639" ht="12.75" hidden="1"/>
    <row r="8640" ht="12.75" hidden="1"/>
    <row r="8641" ht="12.75" hidden="1"/>
    <row r="8642" ht="12.75" hidden="1"/>
    <row r="8643" ht="12.75" hidden="1"/>
    <row r="8644" ht="12.75" hidden="1"/>
    <row r="8645" ht="12.75" hidden="1"/>
    <row r="8646" ht="12.75" hidden="1"/>
    <row r="8647" ht="12.75" hidden="1"/>
    <row r="8648" ht="12.75" hidden="1"/>
    <row r="8649" ht="12.75" hidden="1"/>
    <row r="8650" ht="12.75" hidden="1"/>
    <row r="8651" ht="12.75" hidden="1"/>
    <row r="8652" ht="12.75" hidden="1"/>
    <row r="8653" ht="12.75" hidden="1"/>
    <row r="8654" ht="12.75" hidden="1"/>
    <row r="8655" ht="12.75" hidden="1"/>
    <row r="8656" ht="12.75" hidden="1"/>
    <row r="8657" ht="12.75" hidden="1"/>
    <row r="8658" ht="12.75" hidden="1"/>
    <row r="8659" ht="12.75" hidden="1"/>
    <row r="8660" ht="12.75" hidden="1"/>
    <row r="8661" ht="12.75" hidden="1"/>
    <row r="8662" ht="12.75" hidden="1"/>
    <row r="8663" ht="12.75" hidden="1"/>
    <row r="8664" ht="12.75" hidden="1"/>
    <row r="8665" ht="12.75" hidden="1"/>
    <row r="8666" ht="12.75" hidden="1"/>
    <row r="8667" ht="12.75" hidden="1"/>
    <row r="8668" ht="12.75" hidden="1"/>
    <row r="8669" ht="12.75" hidden="1"/>
    <row r="8670" ht="12.75" hidden="1"/>
    <row r="8671" ht="12.75" hidden="1"/>
    <row r="8672" ht="12.75" hidden="1"/>
    <row r="8673" ht="12.75" hidden="1"/>
    <row r="8674" ht="12.75" hidden="1"/>
    <row r="8675" ht="12.75" hidden="1"/>
    <row r="8676" ht="12.75" hidden="1"/>
    <row r="8677" ht="12.75" hidden="1"/>
    <row r="8678" ht="12.75" hidden="1"/>
    <row r="8679" ht="12.75" hidden="1"/>
    <row r="8680" ht="12.75" hidden="1"/>
    <row r="8681" ht="12.75" hidden="1"/>
    <row r="8682" ht="12.75" hidden="1"/>
    <row r="8683" ht="12.75" hidden="1"/>
    <row r="8684" ht="12.75" hidden="1"/>
    <row r="8685" ht="12.75" hidden="1"/>
    <row r="8686" ht="12.75" hidden="1"/>
    <row r="8687" ht="12.75" hidden="1"/>
    <row r="8688" ht="12.75" hidden="1"/>
    <row r="8689" ht="12.75" hidden="1"/>
    <row r="8690" ht="12.75" hidden="1"/>
    <row r="8691" ht="12.75" hidden="1"/>
    <row r="8692" ht="12.75" hidden="1"/>
    <row r="8693" ht="12.75" hidden="1"/>
    <row r="8694" ht="12.75" hidden="1"/>
    <row r="8695" ht="12.75" hidden="1"/>
    <row r="8696" ht="12.75" hidden="1"/>
    <row r="8697" ht="12.75" hidden="1"/>
    <row r="8698" ht="12.75" hidden="1"/>
    <row r="8699" ht="12.75" hidden="1"/>
    <row r="8700" ht="12.75" hidden="1"/>
    <row r="8701" ht="12.75" hidden="1"/>
    <row r="8702" ht="12.75" hidden="1"/>
    <row r="8703" ht="12.75" hidden="1"/>
    <row r="8704" ht="12.75" hidden="1"/>
    <row r="8705" ht="12.75" hidden="1"/>
    <row r="8706" ht="12.75" hidden="1"/>
    <row r="8707" ht="12.75" hidden="1"/>
    <row r="8708" ht="12.75" hidden="1"/>
    <row r="8709" ht="12.75" hidden="1"/>
    <row r="8710" ht="12.75" hidden="1"/>
    <row r="8711" ht="12.75" hidden="1"/>
    <row r="8712" ht="12.75" hidden="1"/>
    <row r="8713" ht="12.75" hidden="1"/>
    <row r="8714" ht="12.75" hidden="1"/>
    <row r="8715" ht="12.75" hidden="1"/>
    <row r="8716" ht="12.75" hidden="1"/>
    <row r="8717" ht="12.75" hidden="1"/>
    <row r="8718" ht="12.75" hidden="1"/>
    <row r="8719" ht="12.75" hidden="1"/>
    <row r="8720" ht="12.75" hidden="1"/>
    <row r="8721" ht="12.75" hidden="1"/>
    <row r="8722" ht="12.75" hidden="1"/>
    <row r="8723" ht="12.75" hidden="1"/>
    <row r="8724" ht="12.75" hidden="1"/>
    <row r="8725" ht="12.75" hidden="1"/>
    <row r="8726" ht="12.75" hidden="1"/>
    <row r="8727" ht="12.75" hidden="1"/>
    <row r="8728" ht="12.75" hidden="1"/>
    <row r="8729" ht="12.75" hidden="1"/>
    <row r="8730" ht="12.75" hidden="1"/>
    <row r="8731" ht="12.75" hidden="1"/>
    <row r="8732" ht="12.75" hidden="1"/>
    <row r="8733" ht="12.75" hidden="1"/>
    <row r="8734" ht="12.75" hidden="1"/>
    <row r="8735" ht="12.75" hidden="1"/>
    <row r="8736" ht="12.75" hidden="1"/>
    <row r="8737" ht="12.75" hidden="1"/>
    <row r="8738" ht="12.75" hidden="1"/>
    <row r="8739" ht="12.75" hidden="1"/>
    <row r="8740" ht="12.75" hidden="1"/>
    <row r="8741" ht="12.75" hidden="1"/>
    <row r="8742" ht="12.75" hidden="1"/>
    <row r="8743" ht="12.75" hidden="1"/>
    <row r="8744" ht="12.75" hidden="1"/>
    <row r="8745" ht="12.75" hidden="1"/>
    <row r="8746" ht="12.75" hidden="1"/>
    <row r="8747" ht="12.75" hidden="1"/>
    <row r="8748" ht="12.75" hidden="1"/>
    <row r="8749" ht="12.75" hidden="1"/>
    <row r="8750" ht="12.75" hidden="1"/>
    <row r="8751" ht="12.75" hidden="1"/>
    <row r="8752" ht="12.75" hidden="1"/>
    <row r="8753" ht="12.75" hidden="1"/>
    <row r="8754" ht="12.75" hidden="1"/>
    <row r="8755" ht="12.75" hidden="1"/>
    <row r="8756" ht="12.75" hidden="1"/>
    <row r="8757" ht="12.75" hidden="1"/>
    <row r="8758" ht="12.75" hidden="1"/>
    <row r="8759" ht="12.75" hidden="1"/>
    <row r="8760" ht="12.75" hidden="1"/>
    <row r="8761" ht="12.75" hidden="1"/>
    <row r="8762" ht="12.75" hidden="1"/>
    <row r="8763" ht="12.75" hidden="1"/>
    <row r="8764" ht="12.75" hidden="1"/>
    <row r="8765" ht="12.75" hidden="1"/>
    <row r="8766" ht="12.75" hidden="1"/>
    <row r="8767" ht="12.75" hidden="1"/>
    <row r="8768" ht="12.75" hidden="1"/>
    <row r="8769" ht="12.75" hidden="1"/>
    <row r="8770" ht="12.75" hidden="1"/>
    <row r="8771" ht="12.75" hidden="1"/>
    <row r="8772" ht="12.75" hidden="1"/>
    <row r="8773" ht="12.75" hidden="1"/>
    <row r="8774" ht="12.75" hidden="1"/>
    <row r="8775" ht="12.75" hidden="1"/>
    <row r="8776" ht="12.75" hidden="1"/>
    <row r="8777" ht="12.75" hidden="1"/>
    <row r="8778" ht="12.75" hidden="1"/>
    <row r="8779" ht="12.75" hidden="1"/>
    <row r="8780" ht="12.75" hidden="1"/>
    <row r="8781" ht="12.75" hidden="1"/>
    <row r="8782" ht="12.75" hidden="1"/>
    <row r="8783" ht="12.75" hidden="1"/>
    <row r="8784" ht="12.75" hidden="1"/>
    <row r="8785" ht="12.75" hidden="1"/>
    <row r="8786" ht="12.75" hidden="1"/>
    <row r="8787" ht="12.75" hidden="1"/>
    <row r="8788" ht="12.75" hidden="1"/>
    <row r="8789" ht="12.75" hidden="1"/>
    <row r="8790" ht="12.75" hidden="1"/>
    <row r="8791" ht="12.75" hidden="1"/>
    <row r="8792" ht="12.75" hidden="1"/>
    <row r="8793" ht="12.75" hidden="1"/>
    <row r="8794" ht="12.75" hidden="1"/>
    <row r="8795" ht="12.75" hidden="1"/>
    <row r="8796" ht="12.75" hidden="1"/>
    <row r="8797" ht="12.75" hidden="1"/>
    <row r="8798" ht="12.75" hidden="1"/>
    <row r="8799" ht="12.75" hidden="1"/>
    <row r="8800" ht="12.75" hidden="1"/>
    <row r="8801" ht="12.75" hidden="1"/>
    <row r="8802" ht="12.75" hidden="1"/>
    <row r="8803" ht="12.75" hidden="1"/>
    <row r="8804" ht="12.75" hidden="1"/>
    <row r="8805" ht="12.75" hidden="1"/>
    <row r="8806" ht="12.75" hidden="1"/>
    <row r="8807" ht="12.75" hidden="1"/>
    <row r="8808" ht="12.75" hidden="1"/>
    <row r="8809" ht="12.75" hidden="1"/>
    <row r="8810" ht="12.75" hidden="1"/>
    <row r="8811" ht="12.75" hidden="1"/>
    <row r="8812" ht="12.75" hidden="1"/>
    <row r="8813" ht="12.75" hidden="1"/>
    <row r="8814" ht="12.75" hidden="1"/>
    <row r="8815" ht="12.75" hidden="1"/>
    <row r="8816" ht="12.75" hidden="1"/>
    <row r="8817" ht="12.75" hidden="1"/>
    <row r="8818" ht="12.75" hidden="1"/>
    <row r="8819" ht="12.75" hidden="1"/>
    <row r="8820" ht="12.75" hidden="1"/>
    <row r="8821" ht="12.75" hidden="1"/>
    <row r="8822" ht="12.75" hidden="1"/>
    <row r="8823" ht="12.75" hidden="1"/>
    <row r="8824" ht="12.75" hidden="1"/>
    <row r="8825" ht="12.75" hidden="1"/>
    <row r="8826" ht="12.75" hidden="1"/>
    <row r="8827" ht="12.75" hidden="1"/>
    <row r="8828" ht="12.75" hidden="1"/>
    <row r="8829" ht="12.75" hidden="1"/>
    <row r="8830" ht="12.75" hidden="1"/>
    <row r="8831" ht="12.75" hidden="1"/>
    <row r="8832" ht="12.75" hidden="1"/>
    <row r="8833" ht="12.75" hidden="1"/>
    <row r="8834" ht="12.75" hidden="1"/>
    <row r="8835" ht="12.75" hidden="1"/>
    <row r="8836" ht="12.75" hidden="1"/>
    <row r="8837" ht="12.75" hidden="1"/>
    <row r="8838" ht="12.75" hidden="1"/>
    <row r="8839" ht="12.75" hidden="1"/>
    <row r="8840" ht="12.75" hidden="1"/>
    <row r="8841" ht="12.75" hidden="1"/>
    <row r="8842" ht="12.75" hidden="1"/>
    <row r="8843" ht="12.75" hidden="1"/>
    <row r="8844" ht="12.75" hidden="1"/>
    <row r="8845" ht="12.75" hidden="1"/>
    <row r="8846" ht="12.75" hidden="1"/>
    <row r="8847" ht="12.75" hidden="1"/>
    <row r="8848" ht="12.75" hidden="1"/>
    <row r="8849" ht="12.75" hidden="1"/>
    <row r="8850" ht="12.75" hidden="1"/>
    <row r="8851" ht="12.75" hidden="1"/>
    <row r="8852" ht="12.75" hidden="1"/>
    <row r="8853" ht="12.75" hidden="1"/>
    <row r="8854" ht="12.75" hidden="1"/>
    <row r="8855" ht="12.75" hidden="1"/>
    <row r="8856" ht="12.75" hidden="1"/>
    <row r="8857" ht="12.75" hidden="1"/>
    <row r="8858" ht="12.75" hidden="1"/>
    <row r="8859" ht="12.75" hidden="1"/>
    <row r="8860" ht="12.75" hidden="1"/>
    <row r="8861" ht="12.75" hidden="1"/>
    <row r="8862" ht="12.75" hidden="1"/>
    <row r="8863" ht="12.75" hidden="1"/>
    <row r="8864" ht="12.75" hidden="1"/>
    <row r="8865" ht="12.75" hidden="1"/>
    <row r="8866" ht="12.75" hidden="1"/>
    <row r="8867" ht="12.75" hidden="1"/>
    <row r="8868" ht="12.75" hidden="1"/>
    <row r="8869" ht="12.75" hidden="1"/>
    <row r="8870" ht="12.75" hidden="1"/>
    <row r="8871" ht="12.75" hidden="1"/>
    <row r="8872" ht="12.75" hidden="1"/>
    <row r="8873" ht="12.75" hidden="1"/>
    <row r="8874" ht="12.75" hidden="1"/>
    <row r="8875" ht="12.75" hidden="1"/>
    <row r="8876" ht="12.75" hidden="1"/>
    <row r="8877" ht="12.75" hidden="1"/>
    <row r="8878" ht="12.75" hidden="1"/>
    <row r="8879" ht="12.75" hidden="1"/>
    <row r="8880" ht="12.75" hidden="1"/>
    <row r="8881" ht="12.75" hidden="1"/>
    <row r="8882" ht="12.75" hidden="1"/>
    <row r="8883" ht="12.75" hidden="1"/>
    <row r="8884" ht="12.75" hidden="1"/>
    <row r="8885" ht="12.75" hidden="1"/>
    <row r="8886" ht="12.75" hidden="1"/>
    <row r="8887" ht="12.75" hidden="1"/>
    <row r="8888" ht="12.75" hidden="1"/>
    <row r="8889" ht="12.75" hidden="1"/>
    <row r="8890" ht="12.75" hidden="1"/>
    <row r="8891" ht="12.75" hidden="1"/>
    <row r="8892" ht="12.75" hidden="1"/>
    <row r="8893" ht="12.75" hidden="1"/>
    <row r="8894" ht="12.75" hidden="1"/>
    <row r="8895" ht="12.75" hidden="1"/>
    <row r="8896" ht="12.75" hidden="1"/>
    <row r="8897" ht="12.75" hidden="1"/>
    <row r="8898" ht="12.75" hidden="1"/>
    <row r="8899" ht="12.75" hidden="1"/>
    <row r="8900" ht="12.75" hidden="1"/>
    <row r="8901" ht="12.75" hidden="1"/>
    <row r="8902" ht="12.75" hidden="1"/>
    <row r="8903" ht="12.75" hidden="1"/>
    <row r="8904" ht="12.75" hidden="1"/>
    <row r="8905" ht="12.75" hidden="1"/>
    <row r="8906" ht="12.75" hidden="1"/>
    <row r="8907" ht="12.75" hidden="1"/>
    <row r="8908" ht="12.75" hidden="1"/>
    <row r="8909" ht="12.75" hidden="1"/>
    <row r="8910" ht="12.75" hidden="1"/>
    <row r="8911" ht="12.75" hidden="1"/>
    <row r="8912" ht="12.75" hidden="1"/>
    <row r="8913" ht="12.75" hidden="1"/>
    <row r="8914" ht="12.75" hidden="1"/>
    <row r="8915" ht="12.75" hidden="1"/>
    <row r="8916" ht="12.75" hidden="1"/>
    <row r="8917" ht="12.75" hidden="1"/>
    <row r="8918" ht="12.75" hidden="1"/>
    <row r="8919" ht="12.75" hidden="1"/>
    <row r="8920" ht="12.75" hidden="1"/>
    <row r="8921" ht="12.75" hidden="1"/>
    <row r="8922" ht="12.75" hidden="1"/>
    <row r="8923" ht="12.75" hidden="1"/>
    <row r="8924" ht="12.75" hidden="1"/>
    <row r="8925" ht="12.75" hidden="1"/>
    <row r="8926" ht="12.75" hidden="1"/>
    <row r="8927" ht="12.75" hidden="1"/>
    <row r="8928" ht="12.75" hidden="1"/>
    <row r="8929" ht="12.75" hidden="1"/>
    <row r="8930" ht="12.75" hidden="1"/>
    <row r="8931" ht="12.75" hidden="1"/>
    <row r="8932" ht="12.75" hidden="1"/>
    <row r="8933" ht="12.75" hidden="1"/>
    <row r="8934" ht="12.75" hidden="1"/>
    <row r="8935" ht="12.75" hidden="1"/>
    <row r="8936" ht="12.75" hidden="1"/>
    <row r="8937" ht="12.75" hidden="1"/>
    <row r="8938" ht="12.75" hidden="1"/>
    <row r="8939" ht="12.75" hidden="1"/>
    <row r="8940" ht="12.75" hidden="1"/>
    <row r="8941" ht="12.75" hidden="1"/>
    <row r="8942" ht="12.75" hidden="1"/>
    <row r="8943" ht="12.75" hidden="1"/>
    <row r="8944" ht="12.75" hidden="1"/>
    <row r="8945" ht="12.75" hidden="1"/>
    <row r="8946" ht="12.75" hidden="1"/>
    <row r="8947" ht="12.75" hidden="1"/>
    <row r="8948" ht="12.75" hidden="1"/>
    <row r="8949" ht="12.75" hidden="1"/>
    <row r="8950" ht="12.75" hidden="1"/>
    <row r="8951" ht="12.75" hidden="1"/>
    <row r="8952" ht="12.75" hidden="1"/>
    <row r="8953" ht="12.75" hidden="1"/>
    <row r="8954" ht="12.75" hidden="1"/>
    <row r="8955" ht="12.75" hidden="1"/>
    <row r="8956" ht="12.75" hidden="1"/>
    <row r="8957" ht="12.75" hidden="1"/>
    <row r="8958" ht="12.75" hidden="1"/>
    <row r="8959" ht="12.75" hidden="1"/>
    <row r="8960" ht="12.75" hidden="1"/>
    <row r="8961" ht="12.75" hidden="1"/>
    <row r="8962" ht="12.75" hidden="1"/>
    <row r="8963" ht="12.75" hidden="1"/>
    <row r="8964" ht="12.75" hidden="1"/>
    <row r="8965" ht="12.75" hidden="1"/>
    <row r="8966" ht="12.75" hidden="1"/>
    <row r="8967" ht="12.75" hidden="1"/>
    <row r="8968" ht="12.75" hidden="1"/>
    <row r="8969" ht="12.75" hidden="1"/>
    <row r="8970" ht="12.75" hidden="1"/>
    <row r="8971" ht="12.75" hidden="1"/>
    <row r="8972" ht="12.75" hidden="1"/>
    <row r="8973" ht="12.75" hidden="1"/>
    <row r="8974" ht="12.75" hidden="1"/>
    <row r="8975" ht="12.75" hidden="1"/>
    <row r="8976" ht="12.75" hidden="1"/>
    <row r="8977" ht="12.75" hidden="1"/>
    <row r="8978" ht="12.75" hidden="1"/>
    <row r="8979" ht="12.75" hidden="1"/>
    <row r="8980" ht="12.75" hidden="1"/>
    <row r="8981" ht="12.75" hidden="1"/>
    <row r="8982" ht="12.75" hidden="1"/>
    <row r="8983" ht="12.75" hidden="1"/>
    <row r="8984" ht="12.75" hidden="1"/>
    <row r="8985" ht="12.75" hidden="1"/>
    <row r="8986" ht="12.75" hidden="1"/>
    <row r="8987" ht="12.75" hidden="1"/>
    <row r="8988" ht="12.75" hidden="1"/>
    <row r="8989" ht="12.75" hidden="1"/>
    <row r="8990" ht="12.75" hidden="1"/>
    <row r="8991" ht="12.75" hidden="1"/>
    <row r="8992" ht="12.75" hidden="1"/>
    <row r="8993" ht="12.75" hidden="1"/>
    <row r="8994" ht="12.75" hidden="1"/>
    <row r="8995" ht="12.75" hidden="1"/>
    <row r="8996" ht="12.75" hidden="1"/>
    <row r="8997" ht="12.75" hidden="1"/>
    <row r="8998" ht="12.75" hidden="1"/>
    <row r="8999" ht="12.75" hidden="1"/>
    <row r="9000" ht="12.75" hidden="1"/>
    <row r="9001" ht="12.75" hidden="1"/>
    <row r="9002" ht="12.75" hidden="1"/>
    <row r="9003" ht="12.75" hidden="1"/>
    <row r="9004" ht="12.75" hidden="1"/>
    <row r="9005" ht="12.75" hidden="1"/>
    <row r="9006" ht="12.75" hidden="1"/>
    <row r="9007" ht="12.75" hidden="1"/>
    <row r="9008" ht="12.75" hidden="1"/>
    <row r="9009" ht="12.75" hidden="1"/>
    <row r="9010" ht="12.75" hidden="1"/>
    <row r="9011" ht="12.75" hidden="1"/>
    <row r="9012" ht="12.75" hidden="1"/>
    <row r="9013" ht="12.75" hidden="1"/>
    <row r="9014" ht="12.75" hidden="1"/>
    <row r="9015" ht="12.75" hidden="1"/>
    <row r="9016" ht="12.75" hidden="1"/>
    <row r="9017" ht="12.75" hidden="1"/>
    <row r="9018" ht="12.75" hidden="1"/>
    <row r="9019" ht="12.75" hidden="1"/>
    <row r="9020" ht="12.75" hidden="1"/>
    <row r="9021" ht="12.75" hidden="1"/>
    <row r="9022" ht="12.75" hidden="1"/>
    <row r="9023" ht="12.75" hidden="1"/>
    <row r="9024" ht="12.75" hidden="1"/>
    <row r="9025" ht="12.75" hidden="1"/>
    <row r="9026" ht="12.75" hidden="1"/>
    <row r="9027" ht="12.75" hidden="1"/>
    <row r="9028" ht="12.75" hidden="1"/>
    <row r="9029" ht="12.75" hidden="1"/>
    <row r="9030" ht="12.75" hidden="1"/>
    <row r="9031" ht="12.75" hidden="1"/>
    <row r="9032" ht="12.75" hidden="1"/>
    <row r="9033" ht="12.75" hidden="1"/>
    <row r="9034" ht="12.75" hidden="1"/>
    <row r="9035" ht="12.75" hidden="1"/>
    <row r="9036" ht="12.75" hidden="1"/>
    <row r="9037" ht="12.75" hidden="1"/>
    <row r="9038" ht="12.75" hidden="1"/>
    <row r="9039" ht="12.75" hidden="1"/>
    <row r="9040" ht="12.75" hidden="1"/>
    <row r="9041" ht="12.75" hidden="1"/>
    <row r="9042" ht="12.75" hidden="1"/>
    <row r="9043" ht="12.75" hidden="1"/>
    <row r="9044" ht="12.75" hidden="1"/>
    <row r="9045" ht="12.75" hidden="1"/>
    <row r="9046" ht="12.75" hidden="1"/>
    <row r="9047" ht="12.75" hidden="1"/>
    <row r="9048" ht="12.75" hidden="1"/>
    <row r="9049" ht="12.75" hidden="1"/>
    <row r="9050" ht="12.75" hidden="1"/>
    <row r="9051" ht="12.75" hidden="1"/>
    <row r="9052" ht="12.75" hidden="1"/>
    <row r="9053" ht="12.75" hidden="1"/>
    <row r="9054" ht="12.75" hidden="1"/>
    <row r="9055" ht="12.75" hidden="1"/>
    <row r="9056" ht="12.75" hidden="1"/>
    <row r="9057" ht="12.75" hidden="1"/>
    <row r="9058" ht="12.75" hidden="1"/>
    <row r="9059" ht="12.75" hidden="1"/>
    <row r="9060" ht="12.75" hidden="1"/>
    <row r="9061" ht="12.75" hidden="1"/>
    <row r="9062" ht="12.75" hidden="1"/>
    <row r="9063" ht="12.75" hidden="1"/>
    <row r="9064" ht="12.75" hidden="1"/>
    <row r="9065" ht="12.75" hidden="1"/>
    <row r="9066" ht="12.75" hidden="1"/>
    <row r="9067" ht="12.75" hidden="1"/>
    <row r="9068" ht="12.75" hidden="1"/>
    <row r="9069" ht="12.75" hidden="1"/>
    <row r="9070" ht="12.75" hidden="1"/>
    <row r="9071" ht="12.75" hidden="1"/>
    <row r="9072" ht="12.75" hidden="1"/>
    <row r="9073" ht="12.75" hidden="1"/>
    <row r="9074" ht="12.75" hidden="1"/>
    <row r="9075" ht="12.75" hidden="1"/>
    <row r="9076" ht="12.75" hidden="1"/>
    <row r="9077" ht="12.75" hidden="1"/>
    <row r="9078" ht="12.75" hidden="1"/>
    <row r="9079" ht="12.75" hidden="1"/>
    <row r="9080" ht="12.75" hidden="1"/>
    <row r="9081" ht="12.75" hidden="1"/>
    <row r="9082" ht="12.75" hidden="1"/>
    <row r="9083" ht="12.75" hidden="1"/>
    <row r="9084" ht="12.75" hidden="1"/>
    <row r="9085" ht="12.75" hidden="1"/>
    <row r="9086" ht="12.75" hidden="1"/>
    <row r="9087" ht="12.75" hidden="1"/>
    <row r="9088" ht="12.75" hidden="1"/>
    <row r="9089" ht="12.75" hidden="1"/>
    <row r="9090" ht="12.75" hidden="1"/>
    <row r="9091" ht="12.75" hidden="1"/>
    <row r="9092" ht="12.75" hidden="1"/>
    <row r="9093" ht="12.75" hidden="1"/>
    <row r="9094" ht="12.75" hidden="1"/>
    <row r="9095" ht="12.75" hidden="1"/>
    <row r="9096" ht="12.75" hidden="1"/>
    <row r="9097" ht="12.75" hidden="1"/>
    <row r="9098" ht="12.75" hidden="1"/>
    <row r="9099" ht="12.75" hidden="1"/>
    <row r="9100" ht="12.75" hidden="1"/>
    <row r="9101" ht="12.75" hidden="1"/>
    <row r="9102" ht="12.75" hidden="1"/>
    <row r="9103" ht="12.75" hidden="1"/>
    <row r="9104" ht="12.75" hidden="1"/>
    <row r="9105" ht="12.75" hidden="1"/>
    <row r="9106" ht="12.75" hidden="1"/>
    <row r="9107" ht="12.75" hidden="1"/>
    <row r="9108" ht="12.75" hidden="1"/>
    <row r="9109" ht="12.75" hidden="1"/>
    <row r="9110" ht="12.75" hidden="1"/>
    <row r="9111" ht="12.75" hidden="1"/>
    <row r="9112" ht="12.75" hidden="1"/>
    <row r="9113" ht="12.75" hidden="1"/>
    <row r="9114" ht="12.75" hidden="1"/>
    <row r="9115" ht="12.75" hidden="1"/>
    <row r="9116" ht="12.75" hidden="1"/>
    <row r="9117" ht="12.75" hidden="1"/>
    <row r="9118" ht="12.75" hidden="1"/>
    <row r="9119" ht="12.75" hidden="1"/>
    <row r="9120" ht="12.75" hidden="1"/>
    <row r="9121" ht="12.75" hidden="1"/>
    <row r="9122" ht="12.75" hidden="1"/>
    <row r="9123" ht="12.75" hidden="1"/>
    <row r="9124" ht="12.75" hidden="1"/>
    <row r="9125" ht="12.75" hidden="1"/>
    <row r="9126" ht="12.75" hidden="1"/>
    <row r="9127" ht="12.75" hidden="1"/>
    <row r="9128" ht="12.75" hidden="1"/>
    <row r="9129" ht="12.75" hidden="1"/>
    <row r="9130" ht="12.75" hidden="1"/>
    <row r="9131" ht="12.75" hidden="1"/>
    <row r="9132" ht="12.75" hidden="1"/>
    <row r="9133" ht="12.75" hidden="1"/>
    <row r="9134" ht="12.75" hidden="1"/>
    <row r="9135" ht="12.75" hidden="1"/>
    <row r="9136" ht="12.75" hidden="1"/>
    <row r="9137" ht="12.75" hidden="1"/>
    <row r="9138" ht="12.75" hidden="1"/>
    <row r="9139" ht="12.75" hidden="1"/>
    <row r="9140" ht="12.75" hidden="1"/>
    <row r="9141" ht="12.75" hidden="1"/>
    <row r="9142" ht="12.75" hidden="1"/>
    <row r="9143" ht="12.75" hidden="1"/>
    <row r="9144" ht="12.75" hidden="1"/>
    <row r="9145" ht="12.75" hidden="1"/>
    <row r="9146" ht="12.75" hidden="1"/>
    <row r="9147" ht="12.75" hidden="1"/>
    <row r="9148" ht="12.75" hidden="1"/>
    <row r="9149" ht="12.75" hidden="1"/>
    <row r="9150" ht="12.75" hidden="1"/>
    <row r="9151" ht="12.75" hidden="1"/>
    <row r="9152" ht="12.75" hidden="1"/>
    <row r="9153" ht="12.75" hidden="1"/>
    <row r="9154" ht="12.75" hidden="1"/>
    <row r="9155" ht="12.75" hidden="1"/>
    <row r="9156" ht="12.75" hidden="1"/>
    <row r="9157" ht="12.75" hidden="1"/>
    <row r="9158" ht="12.75" hidden="1"/>
    <row r="9159" ht="12.75" hidden="1"/>
    <row r="9160" ht="12.75" hidden="1"/>
    <row r="9161" ht="12.75" hidden="1"/>
    <row r="9162" ht="12.75" hidden="1"/>
    <row r="9163" ht="12.75" hidden="1"/>
    <row r="9164" ht="12.75" hidden="1"/>
    <row r="9165" ht="12.75" hidden="1"/>
    <row r="9166" ht="12.75" hidden="1"/>
    <row r="9167" ht="12.75" hidden="1"/>
    <row r="9168" ht="12.75" hidden="1"/>
    <row r="9169" ht="12.75" hidden="1"/>
    <row r="9170" ht="12.75" hidden="1"/>
    <row r="9171" ht="12.75" hidden="1"/>
    <row r="9172" ht="12.75" hidden="1"/>
    <row r="9173" ht="12.75" hidden="1"/>
    <row r="9174" ht="12.75" hidden="1"/>
    <row r="9175" ht="12.75" hidden="1"/>
    <row r="9176" ht="12.75" hidden="1"/>
    <row r="9177" ht="12.75" hidden="1"/>
    <row r="9178" ht="12.75" hidden="1"/>
    <row r="9179" ht="12.75" hidden="1"/>
    <row r="9180" ht="12.75" hidden="1"/>
    <row r="9181" ht="12.75" hidden="1"/>
    <row r="9182" ht="12.75" hidden="1"/>
    <row r="9183" ht="12.75" hidden="1"/>
    <row r="9184" ht="12.75" hidden="1"/>
    <row r="9185" ht="12.75" hidden="1"/>
    <row r="9186" ht="12.75" hidden="1"/>
    <row r="9187" ht="12.75" hidden="1"/>
    <row r="9188" ht="12.75" hidden="1"/>
    <row r="9189" ht="12.75" hidden="1"/>
    <row r="9190" ht="12.75" hidden="1"/>
    <row r="9191" ht="12.75" hidden="1"/>
    <row r="9192" ht="12.75" hidden="1"/>
    <row r="9193" ht="12.75" hidden="1"/>
    <row r="9194" ht="12.75" hidden="1"/>
    <row r="9195" ht="12.75" hidden="1"/>
    <row r="9196" ht="12.75" hidden="1"/>
    <row r="9197" ht="12.75" hidden="1"/>
    <row r="9198" ht="12.75" hidden="1"/>
    <row r="9199" ht="12.75" hidden="1"/>
    <row r="9200" ht="12.75" hidden="1"/>
    <row r="9201" ht="12.75" hidden="1"/>
    <row r="9202" ht="12.75" hidden="1"/>
    <row r="9203" ht="12.75" hidden="1"/>
    <row r="9204" ht="12.75" hidden="1"/>
    <row r="9205" ht="12.75" hidden="1"/>
    <row r="9206" ht="12.75" hidden="1"/>
    <row r="9207" ht="12.75" hidden="1"/>
    <row r="9208" ht="12.75" hidden="1"/>
    <row r="9209" ht="12.75" hidden="1"/>
    <row r="9210" ht="12.75" hidden="1"/>
    <row r="9211" ht="12.75" hidden="1"/>
    <row r="9212" ht="12.75" hidden="1"/>
    <row r="9213" ht="12.75" hidden="1"/>
    <row r="9214" ht="12.75" hidden="1"/>
    <row r="9215" ht="12.75" hidden="1"/>
    <row r="9216" ht="12.75" hidden="1"/>
    <row r="9217" ht="12.75" hidden="1"/>
    <row r="9218" ht="12.75" hidden="1"/>
    <row r="9219" ht="12.75" hidden="1"/>
    <row r="9220" ht="12.75" hidden="1"/>
    <row r="9221" ht="12.75" hidden="1"/>
    <row r="9222" ht="12.75" hidden="1"/>
    <row r="9223" ht="12.75" hidden="1"/>
    <row r="9224" ht="12.75" hidden="1"/>
    <row r="9225" ht="12.75" hidden="1"/>
    <row r="9226" ht="12.75" hidden="1"/>
    <row r="9227" ht="12.75" hidden="1"/>
    <row r="9228" ht="12.75" hidden="1"/>
    <row r="9229" ht="12.75" hidden="1"/>
    <row r="9230" ht="12.75" hidden="1"/>
    <row r="9231" ht="12.75" hidden="1"/>
    <row r="9232" ht="12.75" hidden="1"/>
    <row r="9233" ht="12.75" hidden="1"/>
    <row r="9234" ht="12.75" hidden="1"/>
    <row r="9235" ht="12.75" hidden="1"/>
    <row r="9236" ht="12.75" hidden="1"/>
    <row r="9237" ht="12.75" hidden="1"/>
    <row r="9238" ht="12.75" hidden="1"/>
    <row r="9239" ht="12.75" hidden="1"/>
    <row r="9240" ht="12.75" hidden="1"/>
    <row r="9241" ht="12.75" hidden="1"/>
    <row r="9242" ht="12.75" hidden="1"/>
    <row r="9243" ht="12.75" hidden="1"/>
    <row r="9244" ht="12.75" hidden="1"/>
    <row r="9245" ht="12.75" hidden="1"/>
    <row r="9246" ht="12.75" hidden="1"/>
    <row r="9247" ht="12.75" hidden="1"/>
    <row r="9248" ht="12.75" hidden="1"/>
    <row r="9249" ht="12.75" hidden="1"/>
    <row r="9250" ht="12.75" hidden="1"/>
    <row r="9251" ht="12.75" hidden="1"/>
    <row r="9252" ht="12.75" hidden="1"/>
    <row r="9253" ht="12.75" hidden="1"/>
    <row r="9254" ht="12.75" hidden="1"/>
    <row r="9255" ht="12.75" hidden="1"/>
    <row r="9256" ht="12.75" hidden="1"/>
    <row r="9257" ht="12.75" hidden="1"/>
    <row r="9258" ht="12.75" hidden="1"/>
    <row r="9259" ht="12.75" hidden="1"/>
    <row r="9260" ht="12.75" hidden="1"/>
    <row r="9261" ht="12.75" hidden="1"/>
    <row r="9262" ht="12.75" hidden="1"/>
    <row r="9263" ht="12.75" hidden="1"/>
    <row r="9264" ht="12.75" hidden="1"/>
    <row r="9265" ht="12.75" hidden="1"/>
    <row r="9266" ht="12.75" hidden="1"/>
    <row r="9267" ht="12.75" hidden="1"/>
    <row r="9268" ht="12.75" hidden="1"/>
    <row r="9269" ht="12.75" hidden="1"/>
    <row r="9270" ht="12.75" hidden="1"/>
    <row r="9271" ht="12.75" hidden="1"/>
    <row r="9272" ht="12.75" hidden="1"/>
    <row r="9273" ht="12.75" hidden="1"/>
    <row r="9274" ht="12.75" hidden="1"/>
    <row r="9275" ht="12.75" hidden="1"/>
    <row r="9276" ht="12.75" hidden="1"/>
    <row r="9277" ht="12.75" hidden="1"/>
    <row r="9278" ht="12.75" hidden="1"/>
    <row r="9279" ht="12.75" hidden="1"/>
    <row r="9280" ht="12.75" hidden="1"/>
    <row r="9281" ht="12.75" hidden="1"/>
    <row r="9282" ht="12.75" hidden="1"/>
    <row r="9283" ht="12.75" hidden="1"/>
    <row r="9284" ht="12.75" hidden="1"/>
    <row r="9285" ht="12.75" hidden="1"/>
    <row r="9286" ht="12.75" hidden="1"/>
    <row r="9287" ht="12.75" hidden="1"/>
    <row r="9288" ht="12.75" hidden="1"/>
    <row r="9289" ht="12.75" hidden="1"/>
    <row r="9290" ht="12.75" hidden="1"/>
    <row r="9291" ht="12.75" hidden="1"/>
    <row r="9292" ht="12.75" hidden="1"/>
    <row r="9293" ht="12.75" hidden="1"/>
    <row r="9294" ht="12.75" hidden="1"/>
    <row r="9295" ht="12.75" hidden="1"/>
    <row r="9296" ht="12.75" hidden="1"/>
    <row r="9297" ht="12.75" hidden="1"/>
    <row r="9298" ht="12.75" hidden="1"/>
    <row r="9299" ht="12.75" hidden="1"/>
    <row r="9300" ht="12.75" hidden="1"/>
    <row r="9301" ht="12.75" hidden="1"/>
    <row r="9302" ht="12.75" hidden="1"/>
    <row r="9303" ht="12.75" hidden="1"/>
    <row r="9304" ht="12.75" hidden="1"/>
    <row r="9305" ht="12.75" hidden="1"/>
    <row r="9306" ht="12.75" hidden="1"/>
    <row r="9307" ht="12.75" hidden="1"/>
    <row r="9308" ht="12.75" hidden="1"/>
    <row r="9309" ht="12.75" hidden="1"/>
    <row r="9310" ht="12.75" hidden="1"/>
    <row r="9311" ht="12.75" hidden="1"/>
    <row r="9312" ht="12.75" hidden="1"/>
    <row r="9313" ht="12.75" hidden="1"/>
    <row r="9314" ht="12.75" hidden="1"/>
    <row r="9315" ht="12.75" hidden="1"/>
    <row r="9316" ht="12.75" hidden="1"/>
    <row r="9317" ht="12.75" hidden="1"/>
    <row r="9318" ht="12.75" hidden="1"/>
    <row r="9319" ht="12.75" hidden="1"/>
    <row r="9320" ht="12.75" hidden="1"/>
    <row r="9321" ht="12.75" hidden="1"/>
    <row r="9322" ht="12.75" hidden="1"/>
    <row r="9323" ht="12.75" hidden="1"/>
    <row r="9324" ht="12.75" hidden="1"/>
    <row r="9325" ht="12.75" hidden="1"/>
    <row r="9326" ht="12.75" hidden="1"/>
    <row r="9327" ht="12.75" hidden="1"/>
    <row r="9328" ht="12.75" hidden="1"/>
    <row r="9329" ht="12.75" hidden="1"/>
    <row r="9330" ht="12.75" hidden="1"/>
    <row r="9331" ht="12.75" hidden="1"/>
    <row r="9332" ht="12.75" hidden="1"/>
    <row r="9333" ht="12.75" hidden="1"/>
    <row r="9334" ht="12.75" hidden="1"/>
    <row r="9335" ht="12.75" hidden="1"/>
    <row r="9336" ht="12.75" hidden="1"/>
    <row r="9337" ht="12.75" hidden="1"/>
    <row r="9338" ht="12.75" hidden="1"/>
    <row r="9339" ht="12.75" hidden="1"/>
    <row r="9340" ht="12.75" hidden="1"/>
    <row r="9341" ht="12.75" hidden="1"/>
    <row r="9342" ht="12.75" hidden="1"/>
    <row r="9343" ht="12.75" hidden="1"/>
    <row r="9344" ht="12.75" hidden="1"/>
    <row r="9345" ht="12.75" hidden="1"/>
    <row r="9346" ht="12.75" hidden="1"/>
    <row r="9347" ht="12.75" hidden="1"/>
    <row r="9348" ht="12.75" hidden="1"/>
    <row r="9349" ht="12.75" hidden="1"/>
    <row r="9350" ht="12.75" hidden="1"/>
    <row r="9351" ht="12.75" hidden="1"/>
    <row r="9352" ht="12.75" hidden="1"/>
    <row r="9353" ht="12.75" hidden="1"/>
    <row r="9354" ht="12.75" hidden="1"/>
    <row r="9355" ht="12.75" hidden="1"/>
    <row r="9356" ht="12.75" hidden="1"/>
    <row r="9357" ht="12.75" hidden="1"/>
    <row r="9358" ht="12.75" hidden="1"/>
    <row r="9359" ht="12.75" hidden="1"/>
    <row r="9360" ht="12.75" hidden="1"/>
    <row r="9361" ht="12.75" hidden="1"/>
    <row r="9362" ht="12.75" hidden="1"/>
    <row r="9363" ht="12.75" hidden="1"/>
    <row r="9364" ht="12.75" hidden="1"/>
    <row r="9365" ht="12.75" hidden="1"/>
    <row r="9366" ht="12.75" hidden="1"/>
    <row r="9367" ht="12.75" hidden="1"/>
    <row r="9368" ht="12.75" hidden="1"/>
    <row r="9369" ht="12.75" hidden="1"/>
    <row r="9370" ht="12.75" hidden="1"/>
    <row r="9371" ht="12.75" hidden="1"/>
    <row r="9372" ht="12.75" hidden="1"/>
    <row r="9373" ht="12.75" hidden="1"/>
    <row r="9374" ht="12.75" hidden="1"/>
    <row r="9375" ht="12.75" hidden="1"/>
    <row r="9376" ht="12.75" hidden="1"/>
    <row r="9377" ht="12.75" hidden="1"/>
    <row r="9378" ht="12.75" hidden="1"/>
    <row r="9379" ht="12.75" hidden="1"/>
    <row r="9380" ht="12.75" hidden="1"/>
    <row r="9381" ht="12.75" hidden="1"/>
    <row r="9382" ht="12.75" hidden="1"/>
    <row r="9383" ht="12.75" hidden="1"/>
    <row r="9384" ht="12.75" hidden="1"/>
    <row r="9385" ht="12.75" hidden="1"/>
    <row r="9386" ht="12.75" hidden="1"/>
    <row r="9387" ht="12.75" hidden="1"/>
    <row r="9388" ht="12.75" hidden="1"/>
    <row r="9389" ht="12.75" hidden="1"/>
    <row r="9390" ht="12.75" hidden="1"/>
    <row r="9391" ht="12.75" hidden="1"/>
    <row r="9392" ht="12.75" hidden="1"/>
    <row r="9393" ht="12.75" hidden="1"/>
    <row r="9394" ht="12.75" hidden="1"/>
    <row r="9395" ht="12.75" hidden="1"/>
    <row r="9396" ht="12.75" hidden="1"/>
    <row r="9397" ht="12.75" hidden="1"/>
    <row r="9398" ht="12.75" hidden="1"/>
    <row r="9399" ht="12.75" hidden="1"/>
    <row r="9400" ht="12.75" hidden="1"/>
    <row r="9401" ht="12.75" hidden="1"/>
    <row r="9402" ht="12.75" hidden="1"/>
    <row r="9403" ht="12.75" hidden="1"/>
    <row r="9404" ht="12.75" hidden="1"/>
    <row r="9405" ht="12.75" hidden="1"/>
    <row r="9406" ht="12.75" hidden="1"/>
    <row r="9407" ht="12.75" hidden="1"/>
    <row r="9408" ht="12.75" hidden="1"/>
    <row r="9409" ht="12.75" hidden="1"/>
    <row r="9410" ht="12.75" hidden="1"/>
    <row r="9411" ht="12.75" hidden="1"/>
    <row r="9412" ht="12.75" hidden="1"/>
    <row r="9413" ht="12.75" hidden="1"/>
    <row r="9414" ht="12.75" hidden="1"/>
    <row r="9415" ht="12.75" hidden="1"/>
    <row r="9416" ht="12.75" hidden="1"/>
    <row r="9417" ht="12.75" hidden="1"/>
    <row r="9418" ht="12.75" hidden="1"/>
    <row r="9419" ht="12.75" hidden="1"/>
    <row r="9420" ht="12.75" hidden="1"/>
    <row r="9421" ht="12.75" hidden="1"/>
    <row r="9422" ht="12.75" hidden="1"/>
    <row r="9423" ht="12.75" hidden="1"/>
    <row r="9424" ht="12.75" hidden="1"/>
    <row r="9425" ht="12.75" hidden="1"/>
    <row r="9426" ht="12.75" hidden="1"/>
    <row r="9427" ht="12.75" hidden="1"/>
    <row r="9428" ht="12.75" hidden="1"/>
    <row r="9429" ht="12.75" hidden="1"/>
    <row r="9430" ht="12.75" hidden="1"/>
    <row r="9431" ht="12.75" hidden="1"/>
    <row r="9432" ht="12.75" hidden="1"/>
    <row r="9433" ht="12.75" hidden="1"/>
    <row r="9434" ht="12.75" hidden="1"/>
    <row r="9435" ht="12.75" hidden="1"/>
    <row r="9436" ht="12.75" hidden="1"/>
    <row r="9437" ht="12.75" hidden="1"/>
    <row r="9438" ht="12.75" hidden="1"/>
    <row r="9439" ht="12.75" hidden="1"/>
    <row r="9440" ht="12.75" hidden="1"/>
    <row r="9441" ht="12.75" hidden="1"/>
    <row r="9442" ht="12.75" hidden="1"/>
    <row r="9443" ht="12.75" hidden="1"/>
    <row r="9444" ht="12.75" hidden="1"/>
    <row r="9445" ht="12.75" hidden="1"/>
    <row r="9446" ht="12.75" hidden="1"/>
    <row r="9447" ht="12.75" hidden="1"/>
    <row r="9448" ht="12.75" hidden="1"/>
    <row r="9449" ht="12.75" hidden="1"/>
    <row r="9450" ht="12.75" hidden="1"/>
    <row r="9451" ht="12.75" hidden="1"/>
    <row r="9452" ht="12.75" hidden="1"/>
    <row r="9453" ht="12.75" hidden="1"/>
    <row r="9454" ht="12.75" hidden="1"/>
    <row r="9455" ht="12.75" hidden="1"/>
    <row r="9456" ht="12.75" hidden="1"/>
    <row r="9457" ht="12.75" hidden="1"/>
    <row r="9458" ht="12.75" hidden="1"/>
    <row r="9459" ht="12.75" hidden="1"/>
    <row r="9460" ht="12.75" hidden="1"/>
    <row r="9461" ht="12.75" hidden="1"/>
    <row r="9462" ht="12.75" hidden="1"/>
    <row r="9463" ht="12.75" hidden="1"/>
    <row r="9464" ht="12.75" hidden="1"/>
    <row r="9465" ht="12.75" hidden="1"/>
    <row r="9466" ht="12.75" hidden="1"/>
    <row r="9467" ht="12.75" hidden="1"/>
    <row r="9468" ht="12.75" hidden="1"/>
    <row r="9469" ht="12.75" hidden="1"/>
    <row r="9470" ht="12.75" hidden="1"/>
    <row r="9471" ht="12.75" hidden="1"/>
    <row r="9472" ht="12.75" hidden="1"/>
    <row r="9473" ht="12.75" hidden="1"/>
    <row r="9474" ht="12.75" hidden="1"/>
    <row r="9475" ht="12.75" hidden="1"/>
    <row r="9476" ht="12.75" hidden="1"/>
    <row r="9477" ht="12.75" hidden="1"/>
    <row r="9478" ht="12.75" hidden="1"/>
    <row r="9479" ht="12.75" hidden="1"/>
    <row r="9480" ht="12.75" hidden="1"/>
    <row r="9481" ht="12.75" hidden="1"/>
    <row r="9482" ht="12.75" hidden="1"/>
    <row r="9483" ht="12.75" hidden="1"/>
    <row r="9484" ht="12.75" hidden="1"/>
    <row r="9485" ht="12.75" hidden="1"/>
    <row r="9486" ht="12.75" hidden="1"/>
    <row r="9487" ht="12.75" hidden="1"/>
    <row r="9488" ht="12.75" hidden="1"/>
    <row r="9489" ht="12.75" hidden="1"/>
    <row r="9490" ht="12.75" hidden="1"/>
    <row r="9491" ht="12.75" hidden="1"/>
    <row r="9492" ht="12.75" hidden="1"/>
    <row r="9493" ht="12.75" hidden="1"/>
    <row r="9494" ht="12.75" hidden="1"/>
    <row r="9495" ht="12.75" hidden="1"/>
    <row r="9496" ht="12.75" hidden="1"/>
    <row r="9497" ht="12.75" hidden="1"/>
    <row r="9498" ht="12.75" hidden="1"/>
    <row r="9499" ht="12.75" hidden="1"/>
    <row r="9500" ht="12.75" hidden="1"/>
    <row r="9501" ht="12.75" hidden="1"/>
    <row r="9502" ht="12.75" hidden="1"/>
    <row r="9503" ht="12.75" hidden="1"/>
    <row r="9504" ht="12.75" hidden="1"/>
    <row r="9505" ht="12.75" hidden="1"/>
    <row r="9506" ht="12.75" hidden="1"/>
    <row r="9507" ht="12.75" hidden="1"/>
    <row r="9508" ht="12.75" hidden="1"/>
    <row r="9509" ht="12.75" hidden="1"/>
    <row r="9510" ht="12.75" hidden="1"/>
    <row r="9511" ht="12.75" hidden="1"/>
    <row r="9512" ht="12.75" hidden="1"/>
    <row r="9513" ht="12.75" hidden="1"/>
    <row r="9514" ht="12.75" hidden="1"/>
    <row r="9515" ht="12.75" hidden="1"/>
    <row r="9516" ht="12.75" hidden="1"/>
    <row r="9517" ht="12.75" hidden="1"/>
    <row r="9518" ht="12.75" hidden="1"/>
    <row r="9519" ht="12.75" hidden="1"/>
    <row r="9520" ht="12.75" hidden="1"/>
    <row r="9521" ht="12.75" hidden="1"/>
    <row r="9522" ht="12.75" hidden="1"/>
    <row r="9523" ht="12.75" hidden="1"/>
    <row r="9524" ht="12.75" hidden="1"/>
    <row r="9525" ht="12.75" hidden="1"/>
    <row r="9526" ht="12.75" hidden="1"/>
    <row r="9527" ht="12.75" hidden="1"/>
    <row r="9528" ht="12.75" hidden="1"/>
    <row r="9529" ht="12.75" hidden="1"/>
    <row r="9530" ht="12.75" hidden="1"/>
    <row r="9531" ht="12.75" hidden="1"/>
    <row r="9532" ht="12.75" hidden="1"/>
    <row r="9533" ht="12.75" hidden="1"/>
    <row r="9534" ht="12.75" hidden="1"/>
    <row r="9535" ht="12.75" hidden="1"/>
    <row r="9536" ht="12.75" hidden="1"/>
    <row r="9537" ht="12.75" hidden="1"/>
    <row r="9538" ht="12.75" hidden="1"/>
    <row r="9539" ht="12.75" hidden="1"/>
    <row r="9540" ht="12.75" hidden="1"/>
    <row r="9541" ht="12.75" hidden="1"/>
    <row r="9542" ht="12.75" hidden="1"/>
    <row r="9543" ht="12.75" hidden="1"/>
    <row r="9544" ht="12.75" hidden="1"/>
    <row r="9545" ht="12.75" hidden="1"/>
    <row r="9546" ht="12.75" hidden="1"/>
    <row r="9547" ht="12.75" hidden="1"/>
    <row r="9548" ht="12.75" hidden="1"/>
    <row r="9549" ht="12.75" hidden="1"/>
    <row r="9550" ht="12.75" hidden="1"/>
    <row r="9551" ht="12.75" hidden="1"/>
    <row r="9552" ht="12.75" hidden="1"/>
    <row r="9553" ht="12.75" hidden="1"/>
    <row r="9554" ht="12.75" hidden="1"/>
    <row r="9555" ht="12.75" hidden="1"/>
    <row r="9556" ht="12.75" hidden="1"/>
    <row r="9557" ht="12.75" hidden="1"/>
    <row r="9558" ht="12.75" hidden="1"/>
    <row r="9559" ht="12.75" hidden="1"/>
    <row r="9560" ht="12.75" hidden="1"/>
    <row r="9561" ht="12.75" hidden="1"/>
    <row r="9562" ht="12.75" hidden="1"/>
    <row r="9563" ht="12.75" hidden="1"/>
    <row r="9564" ht="12.75" hidden="1"/>
    <row r="9565" ht="12.75" hidden="1"/>
    <row r="9566" ht="12.75" hidden="1"/>
    <row r="9567" ht="12.75" hidden="1"/>
    <row r="9568" ht="12.75" hidden="1"/>
    <row r="9569" ht="12.75" hidden="1"/>
    <row r="9570" ht="12.75" hidden="1"/>
    <row r="9571" ht="12.75" hidden="1"/>
    <row r="9572" ht="12.75" hidden="1"/>
    <row r="9573" ht="12.75" hidden="1"/>
    <row r="9574" ht="12.75" hidden="1"/>
    <row r="9575" ht="12.75" hidden="1"/>
    <row r="9576" ht="12.75" hidden="1"/>
    <row r="9577" ht="12.75" hidden="1"/>
    <row r="9578" ht="12.75" hidden="1"/>
    <row r="9579" ht="12.75" hidden="1"/>
    <row r="9580" ht="12.75" hidden="1"/>
    <row r="9581" ht="12.75" hidden="1"/>
    <row r="9582" ht="12.75" hidden="1"/>
    <row r="9583" ht="12.75" hidden="1"/>
    <row r="9584" ht="12.75" hidden="1"/>
    <row r="9585" ht="12.75" hidden="1"/>
    <row r="9586" ht="12.75" hidden="1"/>
    <row r="9587" ht="12.75" hidden="1"/>
    <row r="9588" ht="12.75" hidden="1"/>
    <row r="9589" ht="12.75" hidden="1"/>
    <row r="9590" ht="12.75" hidden="1"/>
    <row r="9591" ht="12.75" hidden="1"/>
    <row r="9592" ht="12.75" hidden="1"/>
    <row r="9593" ht="12.75" hidden="1"/>
    <row r="9594" ht="12.75" hidden="1"/>
    <row r="9595" ht="12.75" hidden="1"/>
    <row r="9596" ht="12.75" hidden="1"/>
    <row r="9597" ht="12.75" hidden="1"/>
    <row r="9598" ht="12.75" hidden="1"/>
    <row r="9599" ht="12.75" hidden="1"/>
    <row r="9600" ht="12.75" hidden="1"/>
    <row r="9601" ht="12.75" hidden="1"/>
    <row r="9602" ht="12.75" hidden="1"/>
    <row r="9603" ht="12.75" hidden="1"/>
    <row r="9604" ht="12.75" hidden="1"/>
    <row r="9605" ht="12.75" hidden="1"/>
    <row r="9606" ht="12.75" hidden="1"/>
    <row r="9607" ht="12.75" hidden="1"/>
    <row r="9608" ht="12.75" hidden="1"/>
    <row r="9609" ht="12.75" hidden="1"/>
    <row r="9610" ht="12.75" hidden="1"/>
    <row r="9611" ht="12.75" hidden="1"/>
    <row r="9612" ht="12.75" hidden="1"/>
    <row r="9613" ht="12.75" hidden="1"/>
    <row r="9614" ht="12.75" hidden="1"/>
    <row r="9615" ht="12.75" hidden="1"/>
    <row r="9616" ht="12.75" hidden="1"/>
    <row r="9617" ht="12.75" hidden="1"/>
    <row r="9618" ht="12.75" hidden="1"/>
    <row r="9619" ht="12.75" hidden="1"/>
    <row r="9620" ht="12.75" hidden="1"/>
    <row r="9621" ht="12.75" hidden="1"/>
    <row r="9622" ht="12.75" hidden="1"/>
    <row r="9623" ht="12.75" hidden="1"/>
    <row r="9624" ht="12.75" hidden="1"/>
    <row r="9625" ht="12.75" hidden="1"/>
    <row r="9626" ht="12.75" hidden="1"/>
    <row r="9627" ht="12.75" hidden="1"/>
    <row r="9628" ht="12.75" hidden="1"/>
    <row r="9629" ht="12.75" hidden="1"/>
    <row r="9630" ht="12.75" hidden="1"/>
    <row r="9631" ht="12.75" hidden="1"/>
    <row r="9632" ht="12.75" hidden="1"/>
    <row r="9633" ht="12.75" hidden="1"/>
    <row r="9634" ht="12.75" hidden="1"/>
    <row r="9635" ht="12.75" hidden="1"/>
    <row r="9636" ht="12.75" hidden="1"/>
    <row r="9637" ht="12.75" hidden="1"/>
    <row r="9638" ht="12.75" hidden="1"/>
    <row r="9639" ht="12.75" hidden="1"/>
    <row r="9640" ht="12.75" hidden="1"/>
    <row r="9641" ht="12.75" hidden="1"/>
    <row r="9642" ht="12.75" hidden="1"/>
    <row r="9643" ht="12.75" hidden="1"/>
    <row r="9644" ht="12.75" hidden="1"/>
    <row r="9645" ht="12.75" hidden="1"/>
    <row r="9646" ht="12.75" hidden="1"/>
    <row r="9647" ht="12.75" hidden="1"/>
    <row r="9648" ht="12.75" hidden="1"/>
    <row r="9649" ht="12.75" hidden="1"/>
    <row r="9650" ht="12.75" hidden="1"/>
    <row r="9651" ht="12.75" hidden="1"/>
    <row r="9652" ht="12.75" hidden="1"/>
    <row r="9653" ht="12.75" hidden="1"/>
    <row r="9654" ht="12.75" hidden="1"/>
    <row r="9655" ht="12.75" hidden="1"/>
    <row r="9656" ht="12.75" hidden="1"/>
    <row r="9657" ht="12.75" hidden="1"/>
    <row r="9658" ht="12.75" hidden="1"/>
    <row r="9659" ht="12.75" hidden="1"/>
    <row r="9660" ht="12.75" hidden="1"/>
    <row r="9661" ht="12.75" hidden="1"/>
    <row r="9662" ht="12.75" hidden="1"/>
    <row r="9663" ht="12.75" hidden="1"/>
    <row r="9664" ht="12.75" hidden="1"/>
    <row r="9665" ht="12.75" hidden="1"/>
    <row r="9666" ht="12.75" hidden="1"/>
    <row r="9667" ht="12.75" hidden="1"/>
    <row r="9668" ht="12.75" hidden="1"/>
    <row r="9669" ht="12.75" hidden="1"/>
    <row r="9670" ht="12.75" hidden="1"/>
    <row r="9671" ht="12.75" hidden="1"/>
    <row r="9672" ht="12.75" hidden="1"/>
    <row r="9673" ht="12.75" hidden="1"/>
    <row r="9674" ht="12.75" hidden="1"/>
    <row r="9675" ht="12.75" hidden="1"/>
    <row r="9676" ht="12.75" hidden="1"/>
    <row r="9677" ht="12.75" hidden="1"/>
    <row r="9678" ht="12.75" hidden="1"/>
    <row r="9679" ht="12.75" hidden="1"/>
    <row r="9680" ht="12.75" hidden="1"/>
    <row r="9681" ht="12.75" hidden="1"/>
    <row r="9682" ht="12.75" hidden="1"/>
    <row r="9683" ht="12.75" hidden="1"/>
    <row r="9684" ht="12.75" hidden="1"/>
    <row r="9685" ht="12.75" hidden="1"/>
    <row r="9686" ht="12.75" hidden="1"/>
    <row r="9687" ht="12.75" hidden="1"/>
    <row r="9688" ht="12.75" hidden="1"/>
    <row r="9689" ht="12.75" hidden="1"/>
    <row r="9690" ht="12.75" hidden="1"/>
    <row r="9691" ht="12.75" hidden="1"/>
    <row r="9692" ht="12.75" hidden="1"/>
    <row r="9693" ht="12.75" hidden="1"/>
    <row r="9694" ht="12.75" hidden="1"/>
    <row r="9695" ht="12.75" hidden="1"/>
    <row r="9696" ht="12.75" hidden="1"/>
    <row r="9697" ht="12.75" hidden="1"/>
    <row r="9698" ht="12.75" hidden="1"/>
    <row r="9699" ht="12.75" hidden="1"/>
    <row r="9700" ht="12.75" hidden="1"/>
    <row r="9701" ht="12.75" hidden="1"/>
    <row r="9702" ht="12.75" hidden="1"/>
    <row r="9703" ht="12.75" hidden="1"/>
    <row r="9704" ht="12.75" hidden="1"/>
    <row r="9705" ht="12.75" hidden="1"/>
    <row r="9706" ht="12.75" hidden="1"/>
    <row r="9707" ht="12.75" hidden="1"/>
    <row r="9708" ht="12.75" hidden="1"/>
    <row r="9709" ht="12.75" hidden="1"/>
    <row r="9710" ht="12.75" hidden="1"/>
    <row r="9711" ht="12.75" hidden="1"/>
    <row r="9712" ht="12.75" hidden="1"/>
    <row r="9713" ht="12.75" hidden="1"/>
    <row r="9714" ht="12.75" hidden="1"/>
    <row r="9715" ht="12.75" hidden="1"/>
    <row r="9716" ht="12.75" hidden="1"/>
    <row r="9717" ht="12.75" hidden="1"/>
    <row r="9718" ht="12.75" hidden="1"/>
    <row r="9719" ht="12.75" hidden="1"/>
    <row r="9720" ht="12.75" hidden="1"/>
    <row r="9721" ht="12.75" hidden="1"/>
    <row r="9722" ht="12.75" hidden="1"/>
    <row r="9723" ht="12.75" hidden="1"/>
    <row r="9724" ht="12.75" hidden="1"/>
    <row r="9725" ht="12.75" hidden="1"/>
    <row r="9726" ht="12.75" hidden="1"/>
    <row r="9727" ht="12.75" hidden="1"/>
    <row r="9728" ht="12.75" hidden="1"/>
    <row r="9729" ht="12.75" hidden="1"/>
    <row r="9730" ht="12.75" hidden="1"/>
    <row r="9731" ht="12.75" hidden="1"/>
    <row r="9732" ht="12.75" hidden="1"/>
    <row r="9733" ht="12.75" hidden="1"/>
    <row r="9734" ht="12.75" hidden="1"/>
    <row r="9735" ht="12.75" hidden="1"/>
    <row r="9736" ht="12.75" hidden="1"/>
    <row r="9737" ht="12.75" hidden="1"/>
    <row r="9738" ht="12.75" hidden="1"/>
    <row r="9739" ht="12.75" hidden="1"/>
    <row r="9740" ht="12.75" hidden="1"/>
    <row r="9741" ht="12.75" hidden="1"/>
    <row r="9742" ht="12.75" hidden="1"/>
    <row r="9743" ht="12.75" hidden="1"/>
    <row r="9744" ht="12.75" hidden="1"/>
    <row r="9745" ht="12.75" hidden="1"/>
    <row r="9746" ht="12.75" hidden="1"/>
    <row r="9747" ht="12.75" hidden="1"/>
    <row r="9748" ht="12.75" hidden="1"/>
    <row r="9749" ht="12.75" hidden="1"/>
    <row r="9750" ht="12.75" hidden="1"/>
    <row r="9751" ht="12.75" hidden="1"/>
    <row r="9752" ht="12.75" hidden="1"/>
    <row r="9753" ht="12.75" hidden="1"/>
    <row r="9754" ht="12.75" hidden="1"/>
    <row r="9755" ht="12.75" hidden="1"/>
    <row r="9756" ht="12.75" hidden="1"/>
    <row r="9757" ht="12.75" hidden="1"/>
    <row r="9758" ht="12.75" hidden="1"/>
    <row r="9759" ht="12.75" hidden="1"/>
    <row r="9760" ht="12.75" hidden="1"/>
    <row r="9761" ht="12.75" hidden="1"/>
    <row r="9762" ht="12.75" hidden="1"/>
    <row r="9763" ht="12.75" hidden="1"/>
    <row r="9764" ht="12.75" hidden="1"/>
    <row r="9765" ht="12.75" hidden="1"/>
    <row r="9766" ht="12.75" hidden="1"/>
    <row r="9767" ht="12.75" hidden="1"/>
    <row r="9768" ht="12.75" hidden="1"/>
    <row r="9769" ht="12.75" hidden="1"/>
    <row r="9770" ht="12.75" hidden="1"/>
    <row r="9771" ht="12.75" hidden="1"/>
    <row r="9772" ht="12.75" hidden="1"/>
    <row r="9773" ht="12.75" hidden="1"/>
    <row r="9774" ht="12.75" hidden="1"/>
    <row r="9775" ht="12.75" hidden="1"/>
    <row r="9776" ht="12.75" hidden="1"/>
    <row r="9777" ht="12.75" hidden="1"/>
    <row r="9778" ht="12.75" hidden="1"/>
    <row r="9779" ht="12.75" hidden="1"/>
    <row r="9780" ht="12.75" hidden="1"/>
    <row r="9781" ht="12.75" hidden="1"/>
    <row r="9782" ht="12.75" hidden="1"/>
    <row r="9783" ht="12.75" hidden="1"/>
    <row r="9784" ht="12.75" hidden="1"/>
    <row r="9785" ht="12.75" hidden="1"/>
    <row r="9786" ht="12.75" hidden="1"/>
    <row r="9787" ht="12.75" hidden="1"/>
    <row r="9788" ht="12.75" hidden="1"/>
    <row r="9789" ht="12.75" hidden="1"/>
    <row r="9790" ht="12.75" hidden="1"/>
    <row r="9791" ht="12.75" hidden="1"/>
    <row r="9792" ht="12.75" hidden="1"/>
    <row r="9793" ht="12.75" hidden="1"/>
    <row r="9794" ht="12.75" hidden="1"/>
    <row r="9795" ht="12.75" hidden="1"/>
    <row r="9796" ht="12.75" hidden="1"/>
    <row r="9797" ht="12.75" hidden="1"/>
    <row r="9798" ht="12.75" hidden="1"/>
    <row r="9799" ht="12.75" hidden="1"/>
    <row r="9800" ht="12.75" hidden="1"/>
    <row r="9801" ht="12.75" hidden="1"/>
    <row r="9802" ht="12.75" hidden="1"/>
    <row r="9803" ht="12.75" hidden="1"/>
    <row r="9804" ht="12.75" hidden="1"/>
    <row r="9805" ht="12.75" hidden="1"/>
    <row r="9806" ht="12.75" hidden="1"/>
    <row r="9807" ht="12.75" hidden="1"/>
    <row r="9808" ht="12.75" hidden="1"/>
    <row r="9809" ht="12.75" hidden="1"/>
    <row r="9810" ht="12.75" hidden="1"/>
    <row r="9811" ht="12.75" hidden="1"/>
    <row r="9812" ht="12.75" hidden="1"/>
    <row r="9813" ht="12.75" hidden="1"/>
    <row r="9814" ht="12.75" hidden="1"/>
    <row r="9815" ht="12.75" hidden="1"/>
    <row r="9816" ht="12.75" hidden="1"/>
    <row r="9817" ht="12.75" hidden="1"/>
    <row r="9818" ht="12.75" hidden="1"/>
    <row r="9819" ht="12.75" hidden="1"/>
    <row r="9820" ht="12.75" hidden="1"/>
    <row r="9821" ht="12.75" hidden="1"/>
    <row r="9822" ht="12.75" hidden="1"/>
    <row r="9823" ht="12.75" hidden="1"/>
    <row r="9824" ht="12.75" hidden="1"/>
    <row r="9825" ht="12.75" hidden="1"/>
    <row r="9826" ht="12.75" hidden="1"/>
    <row r="9827" ht="12.75" hidden="1"/>
    <row r="9828" ht="12.75" hidden="1"/>
    <row r="9829" ht="12.75" hidden="1"/>
    <row r="9830" ht="12.75" hidden="1"/>
    <row r="9831" ht="12.75" hidden="1"/>
    <row r="9832" ht="12.75" hidden="1"/>
    <row r="9833" ht="12.75" hidden="1"/>
    <row r="9834" ht="12.75" hidden="1"/>
    <row r="9835" ht="12.75" hidden="1"/>
    <row r="9836" ht="12.75" hidden="1"/>
    <row r="9837" ht="12.75" hidden="1"/>
    <row r="9838" ht="12.75" hidden="1"/>
    <row r="9839" ht="12.75" hidden="1"/>
    <row r="9840" ht="12.75" hidden="1"/>
    <row r="9841" ht="12.75" hidden="1"/>
    <row r="9842" ht="12.75" hidden="1"/>
    <row r="9843" ht="12.75" hidden="1"/>
    <row r="9844" ht="12.75" hidden="1"/>
    <row r="9845" ht="12.75" hidden="1"/>
    <row r="9846" ht="12.75" hidden="1"/>
    <row r="9847" ht="12.75" hidden="1"/>
    <row r="9848" ht="12.75" hidden="1"/>
    <row r="9849" ht="12.75" hidden="1"/>
    <row r="9850" ht="12.75" hidden="1"/>
    <row r="9851" ht="12.75" hidden="1"/>
    <row r="9852" ht="12.75" hidden="1"/>
    <row r="9853" ht="12.75" hidden="1"/>
    <row r="9854" ht="12.75" hidden="1"/>
    <row r="9855" ht="12.75" hidden="1"/>
    <row r="9856" ht="12.75" hidden="1"/>
    <row r="9857" ht="12.75" hidden="1"/>
    <row r="9858" ht="12.75" hidden="1"/>
    <row r="9859" ht="12.75" hidden="1"/>
    <row r="9860" ht="12.75" hidden="1"/>
    <row r="9861" ht="12.75" hidden="1"/>
    <row r="9862" ht="12.75" hidden="1"/>
    <row r="9863" ht="12.75" hidden="1"/>
    <row r="9864" ht="12.75" hidden="1"/>
    <row r="9865" ht="12.75" hidden="1"/>
    <row r="9866" ht="12.75" hidden="1"/>
    <row r="9867" ht="12.75" hidden="1"/>
    <row r="9868" ht="12.75" hidden="1"/>
    <row r="9869" ht="12.75" hidden="1"/>
    <row r="9870" ht="12.75" hidden="1"/>
    <row r="9871" ht="12.75" hidden="1"/>
    <row r="9872" ht="12.75" hidden="1"/>
    <row r="9873" ht="12.75" hidden="1"/>
    <row r="9874" ht="12.75" hidden="1"/>
    <row r="9875" ht="12.75" hidden="1"/>
    <row r="9876" ht="12.75" hidden="1"/>
    <row r="9877" ht="12.75" hidden="1"/>
    <row r="9878" ht="12.75" hidden="1"/>
    <row r="9879" ht="12.75" hidden="1"/>
    <row r="9880" ht="12.75" hidden="1"/>
    <row r="9881" ht="12.75" hidden="1"/>
    <row r="9882" ht="12.75" hidden="1"/>
    <row r="9883" ht="12.75" hidden="1"/>
    <row r="9884" ht="12.75" hidden="1"/>
    <row r="9885" ht="12.75" hidden="1"/>
    <row r="9886" ht="12.75" hidden="1"/>
    <row r="9887" ht="12.75" hidden="1"/>
    <row r="9888" ht="12.75" hidden="1"/>
    <row r="9889" ht="12.75" hidden="1"/>
    <row r="9890" ht="12.75" hidden="1"/>
    <row r="9891" ht="12.75" hidden="1"/>
    <row r="9892" ht="12.75" hidden="1"/>
    <row r="9893" ht="12.75" hidden="1"/>
    <row r="9894" ht="12.75" hidden="1"/>
    <row r="9895" ht="12.75" hidden="1"/>
    <row r="9896" ht="12.75" hidden="1"/>
    <row r="9897" ht="12.75" hidden="1"/>
    <row r="9898" ht="12.75" hidden="1"/>
    <row r="9899" ht="12.75" hidden="1"/>
    <row r="9900" ht="12.75" hidden="1"/>
    <row r="9901" ht="12.75" hidden="1"/>
    <row r="9902" ht="12.75" hidden="1"/>
    <row r="9903" ht="12.75" hidden="1"/>
    <row r="9904" ht="12.75" hidden="1"/>
    <row r="9905" ht="12.75" hidden="1"/>
    <row r="9906" ht="12.75" hidden="1"/>
    <row r="9907" ht="12.75" hidden="1"/>
    <row r="9908" ht="12.75" hidden="1"/>
    <row r="9909" ht="12.75" hidden="1"/>
    <row r="9910" ht="12.75" hidden="1"/>
    <row r="9911" ht="12.75" hidden="1"/>
    <row r="9912" ht="12.75" hidden="1"/>
    <row r="9913" ht="12.75" hidden="1"/>
    <row r="9914" ht="12.75" hidden="1"/>
    <row r="9915" ht="12.75" hidden="1"/>
    <row r="9916" ht="12.75" hidden="1"/>
    <row r="9917" ht="12.75" hidden="1"/>
    <row r="9918" ht="12.75" hidden="1"/>
    <row r="9919" ht="12.75" hidden="1"/>
    <row r="9920" ht="12.75" hidden="1"/>
    <row r="9921" ht="12.75" hidden="1"/>
    <row r="9922" ht="12.75" hidden="1"/>
    <row r="9923" ht="12.75" hidden="1"/>
    <row r="9924" ht="12.75" hidden="1"/>
    <row r="9925" ht="12.75" hidden="1"/>
    <row r="9926" ht="12.75" hidden="1"/>
    <row r="9927" ht="12.75" hidden="1"/>
    <row r="9928" ht="12.75" hidden="1"/>
    <row r="9929" ht="12.75" hidden="1"/>
    <row r="9930" ht="12.75" hidden="1"/>
    <row r="9931" ht="12.75" hidden="1"/>
    <row r="9932" ht="12.75" hidden="1"/>
    <row r="9933" ht="12.75" hidden="1"/>
    <row r="9934" ht="12.75" hidden="1"/>
    <row r="9935" ht="12.75" hidden="1"/>
    <row r="9936" ht="12.75" hidden="1"/>
    <row r="9937" ht="12.75" hidden="1"/>
    <row r="9938" ht="12.75" hidden="1"/>
    <row r="9939" ht="12.75" hidden="1"/>
    <row r="9940" ht="12.75" hidden="1"/>
    <row r="9941" ht="12.75" hidden="1"/>
    <row r="9942" ht="12.75" hidden="1"/>
    <row r="9943" ht="12.75" hidden="1"/>
    <row r="9944" ht="12.75" hidden="1"/>
    <row r="9945" ht="12.75" hidden="1"/>
    <row r="9946" ht="12.75" hidden="1"/>
    <row r="9947" ht="12.75" hidden="1"/>
    <row r="9948" ht="12.75" hidden="1"/>
    <row r="9949" ht="12.75" hidden="1"/>
    <row r="9950" ht="12.75" hidden="1"/>
    <row r="9951" ht="12.75" hidden="1"/>
    <row r="9952" ht="12.75" hidden="1"/>
    <row r="9953" ht="12.75" hidden="1"/>
    <row r="9954" ht="12.75" hidden="1"/>
    <row r="9955" ht="12.75" hidden="1"/>
    <row r="9956" ht="12.75" hidden="1"/>
    <row r="9957" ht="12.75" hidden="1"/>
    <row r="9958" ht="12.75" hidden="1"/>
    <row r="9959" ht="12.75" hidden="1"/>
    <row r="9960" ht="12.75" hidden="1"/>
    <row r="9961" ht="12.75" hidden="1"/>
    <row r="9962" ht="12.75" hidden="1"/>
    <row r="9963" ht="12.75" hidden="1"/>
    <row r="9964" ht="12.75" hidden="1"/>
    <row r="9965" ht="12.75" hidden="1"/>
    <row r="9966" ht="12.75" hidden="1"/>
    <row r="9967" ht="12.75" hidden="1"/>
    <row r="9968" ht="12.75" hidden="1"/>
    <row r="9969" ht="12.75" hidden="1"/>
    <row r="9970" ht="12.75" hidden="1"/>
    <row r="9971" ht="12.75" hidden="1"/>
    <row r="9972" ht="12.75" hidden="1"/>
    <row r="9973" ht="12.75" hidden="1"/>
    <row r="9974" ht="12.75" hidden="1"/>
    <row r="9975" ht="12.75" hidden="1"/>
    <row r="9976" ht="12.75" hidden="1"/>
    <row r="9977" ht="12.75" hidden="1"/>
    <row r="9978" ht="12.75" hidden="1"/>
    <row r="9979" ht="12.75" hidden="1"/>
    <row r="9980" ht="12.75" hidden="1"/>
    <row r="9981" ht="12.75" hidden="1"/>
    <row r="9982" ht="12.75" hidden="1"/>
    <row r="9983" ht="12.75" hidden="1"/>
    <row r="9984" ht="12.75" hidden="1"/>
    <row r="9985" ht="12.75" hidden="1"/>
    <row r="9986" ht="12.75" hidden="1"/>
    <row r="9987" ht="12.75" hidden="1"/>
    <row r="9988" ht="12.75" hidden="1"/>
    <row r="9989" ht="12.75" hidden="1"/>
    <row r="9990" ht="12.75" hidden="1"/>
    <row r="9991" ht="12.75" hidden="1"/>
    <row r="9992" ht="12.75" hidden="1"/>
    <row r="9993" ht="12.75" hidden="1"/>
    <row r="9994" ht="12.75" hidden="1"/>
    <row r="9995" ht="12.75" hidden="1"/>
    <row r="9996" ht="12.75" hidden="1"/>
    <row r="9997" ht="12.75" hidden="1"/>
    <row r="9998" ht="12.75" hidden="1"/>
    <row r="9999" ht="12.75" hidden="1"/>
    <row r="10000" ht="12.75" hidden="1"/>
    <row r="10001" ht="12.75" hidden="1"/>
    <row r="10002" ht="12.75" hidden="1"/>
    <row r="10003" ht="12.75" hidden="1"/>
    <row r="10004" ht="12.75" hidden="1"/>
    <row r="10005" ht="12.75" hidden="1"/>
    <row r="10006" ht="12.75" hidden="1"/>
    <row r="10007" ht="12.75" hidden="1"/>
    <row r="10008" ht="12.75" hidden="1"/>
    <row r="10009" ht="12.75" hidden="1"/>
    <row r="10010" ht="12.75" hidden="1"/>
    <row r="10011" ht="12.75" hidden="1"/>
    <row r="10012" ht="12.75" hidden="1"/>
    <row r="10013" ht="12.75" hidden="1"/>
    <row r="10014" ht="12.75" hidden="1"/>
    <row r="10015" ht="12.75" hidden="1"/>
    <row r="10016" ht="12.75" hidden="1"/>
    <row r="10017" ht="12.75" hidden="1"/>
    <row r="10018" ht="12.75" hidden="1"/>
    <row r="10019" ht="12.75" hidden="1"/>
    <row r="10020" ht="12.75" hidden="1"/>
    <row r="10021" ht="12.75" hidden="1"/>
    <row r="10022" ht="12.75" hidden="1"/>
    <row r="10023" ht="12.75" hidden="1"/>
    <row r="10024" ht="12.75" hidden="1"/>
    <row r="10025" ht="12.75" hidden="1"/>
    <row r="10026" ht="12.75" hidden="1"/>
    <row r="10027" ht="12.75" hidden="1"/>
    <row r="10028" ht="12.75" hidden="1"/>
    <row r="10029" ht="12.75" hidden="1"/>
    <row r="10030" ht="12.75" hidden="1"/>
    <row r="10031" ht="12.75" hidden="1"/>
    <row r="10032" ht="12.75" hidden="1"/>
    <row r="10033" ht="12.75" hidden="1"/>
    <row r="10034" ht="12.75" hidden="1"/>
    <row r="10035" ht="12.75" hidden="1"/>
    <row r="10036" ht="12.75" hidden="1"/>
    <row r="10037" ht="12.75" hidden="1"/>
    <row r="10038" ht="12.75" hidden="1"/>
    <row r="10039" ht="12.75" hidden="1"/>
    <row r="10040" ht="12.75" hidden="1"/>
    <row r="10041" ht="12.75" hidden="1"/>
    <row r="10042" ht="12.75" hidden="1"/>
    <row r="10043" ht="12.75" hidden="1"/>
    <row r="10044" ht="12.75" hidden="1"/>
    <row r="10045" ht="12.75" hidden="1"/>
    <row r="10046" ht="12.75" hidden="1"/>
    <row r="10047" ht="12.75" hidden="1"/>
    <row r="10048" ht="12.75" hidden="1"/>
    <row r="10049" ht="12.75" hidden="1"/>
    <row r="10050" ht="12.75" hidden="1"/>
    <row r="10051" ht="12.75" hidden="1"/>
    <row r="10052" ht="12.75" hidden="1"/>
    <row r="10053" ht="12.75" hidden="1"/>
    <row r="10054" ht="12.75" hidden="1"/>
    <row r="10055" ht="12.75" hidden="1"/>
    <row r="10056" ht="12.75" hidden="1"/>
    <row r="10057" ht="12.75" hidden="1"/>
    <row r="10058" ht="12.75" hidden="1"/>
    <row r="10059" ht="12.75" hidden="1"/>
    <row r="10060" ht="12.75" hidden="1"/>
    <row r="10061" ht="12.75" hidden="1"/>
    <row r="10062" ht="12.75" hidden="1"/>
    <row r="10063" ht="12.75" hidden="1"/>
    <row r="10064" ht="12.75" hidden="1"/>
    <row r="10065" ht="12.75" hidden="1"/>
    <row r="10066" ht="12.75" hidden="1"/>
    <row r="10067" ht="12.75" hidden="1"/>
    <row r="10068" ht="12.75" hidden="1"/>
    <row r="10069" ht="12.75" hidden="1"/>
    <row r="10070" ht="12.75" hidden="1"/>
    <row r="10071" ht="12.75" hidden="1"/>
    <row r="10072" ht="12.75" hidden="1"/>
    <row r="10073" ht="12.75" hidden="1"/>
    <row r="10074" ht="12.75" hidden="1"/>
    <row r="10075" ht="12.75" hidden="1"/>
    <row r="10076" ht="12.75" hidden="1"/>
    <row r="10077" ht="12.75" hidden="1"/>
    <row r="10078" ht="12.75" hidden="1"/>
    <row r="10079" ht="12.75" hidden="1"/>
    <row r="10080" ht="12.75" hidden="1"/>
    <row r="10081" ht="12.75" hidden="1"/>
    <row r="10082" ht="12.75" hidden="1"/>
    <row r="10083" ht="12.75" hidden="1"/>
    <row r="10084" ht="12.75" hidden="1"/>
    <row r="10085" ht="12.75" hidden="1"/>
    <row r="10086" ht="12.75" hidden="1"/>
    <row r="10087" ht="12.75" hidden="1"/>
    <row r="10088" ht="12.75" hidden="1"/>
    <row r="10089" ht="12.75" hidden="1"/>
    <row r="10090" ht="12.75" hidden="1"/>
    <row r="10091" ht="12.75" hidden="1"/>
    <row r="10092" ht="12.75" hidden="1"/>
    <row r="10093" ht="12.75" hidden="1"/>
    <row r="10094" ht="12.75" hidden="1"/>
    <row r="10095" ht="12.75" hidden="1"/>
    <row r="10096" ht="12.75" hidden="1"/>
    <row r="10097" ht="12.75" hidden="1"/>
    <row r="10098" ht="12.75" hidden="1"/>
    <row r="10099" ht="12.75" hidden="1"/>
    <row r="10100" ht="12.75" hidden="1"/>
    <row r="10101" ht="12.75" hidden="1"/>
    <row r="10102" ht="12.75" hidden="1"/>
    <row r="10103" ht="12.75" hidden="1"/>
    <row r="10104" ht="12.75" hidden="1"/>
    <row r="10105" ht="12.75" hidden="1"/>
    <row r="10106" ht="12.75" hidden="1"/>
    <row r="10107" ht="12.75" hidden="1"/>
    <row r="10108" ht="12.75" hidden="1"/>
    <row r="10109" ht="12.75" hidden="1"/>
    <row r="10110" ht="12.75" hidden="1"/>
    <row r="10111" ht="12.75" hidden="1"/>
    <row r="10112" ht="12.75" hidden="1"/>
    <row r="10113" ht="12.75" hidden="1"/>
    <row r="10114" ht="12.75" hidden="1"/>
    <row r="10115" ht="12.75" hidden="1"/>
    <row r="10116" ht="12.75" hidden="1"/>
    <row r="10117" ht="12.75" hidden="1"/>
    <row r="10118" ht="12.75" hidden="1"/>
    <row r="10119" ht="12.75" hidden="1"/>
    <row r="10120" ht="12.75" hidden="1"/>
    <row r="10121" ht="12.75" hidden="1"/>
    <row r="10122" ht="12.75" hidden="1"/>
    <row r="10123" ht="12.75" hidden="1"/>
    <row r="10124" ht="12.75" hidden="1"/>
    <row r="10125" ht="12.75" hidden="1"/>
    <row r="10126" ht="12.75" hidden="1"/>
    <row r="10127" ht="12.75" hidden="1"/>
    <row r="10128" ht="12.75" hidden="1"/>
    <row r="10129" ht="12.75" hidden="1"/>
    <row r="10130" ht="12.75" hidden="1"/>
    <row r="10131" ht="12.75" hidden="1"/>
    <row r="10132" ht="12.75" hidden="1"/>
    <row r="10133" ht="12.75" hidden="1"/>
    <row r="10134" ht="12.75" hidden="1"/>
    <row r="10135" ht="12.75" hidden="1"/>
    <row r="10136" ht="12.75" hidden="1"/>
    <row r="10137" ht="12.75" hidden="1"/>
    <row r="10138" ht="12.75" hidden="1"/>
    <row r="10139" ht="12.75" hidden="1"/>
    <row r="10140" ht="12.75" hidden="1"/>
    <row r="10141" ht="12.75" hidden="1"/>
    <row r="10142" ht="12.75" hidden="1"/>
    <row r="10143" ht="12.75" hidden="1"/>
    <row r="10144" ht="12.75" hidden="1"/>
    <row r="10145" ht="12.75" hidden="1"/>
    <row r="10146" ht="12.75" hidden="1"/>
    <row r="10147" ht="12.75" hidden="1"/>
    <row r="10148" ht="12.75" hidden="1"/>
    <row r="10149" ht="12.75" hidden="1"/>
    <row r="10150" ht="12.75" hidden="1"/>
    <row r="10151" ht="12.75" hidden="1"/>
    <row r="10152" ht="12.75" hidden="1"/>
    <row r="10153" ht="12.75" hidden="1"/>
    <row r="10154" ht="12.75" hidden="1"/>
    <row r="10155" ht="12.75" hidden="1"/>
    <row r="10156" ht="12.75" hidden="1"/>
    <row r="10157" ht="12.75" hidden="1"/>
    <row r="10158" ht="12.75" hidden="1"/>
    <row r="10159" ht="12.75" hidden="1"/>
    <row r="10160" ht="12.75" hidden="1"/>
    <row r="10161" ht="12.75" hidden="1"/>
    <row r="10162" ht="12.75" hidden="1"/>
    <row r="10163" ht="12.75" hidden="1"/>
    <row r="10164" ht="12.75" hidden="1"/>
    <row r="10165" ht="12.75" hidden="1"/>
    <row r="10166" ht="12.75" hidden="1"/>
    <row r="10167" ht="12.75" hidden="1"/>
    <row r="10168" ht="12.75" hidden="1"/>
    <row r="10169" ht="12.75" hidden="1"/>
    <row r="10170" ht="12.75" hidden="1"/>
    <row r="10171" ht="12.75" hidden="1"/>
    <row r="10172" ht="12.75" hidden="1"/>
    <row r="10173" ht="12.75" hidden="1"/>
    <row r="10174" ht="12.75" hidden="1"/>
    <row r="10175" ht="12.75" hidden="1"/>
    <row r="10176" ht="12.75" hidden="1"/>
    <row r="10177" ht="12.75" hidden="1"/>
    <row r="10178" ht="12.75" hidden="1"/>
    <row r="10179" ht="12.75" hidden="1"/>
    <row r="10180" ht="12.75" hidden="1"/>
    <row r="10181" ht="12.75" hidden="1"/>
    <row r="10182" ht="12.75" hidden="1"/>
    <row r="10183" ht="12.75" hidden="1"/>
    <row r="10184" ht="12.75" hidden="1"/>
    <row r="10185" ht="12.75" hidden="1"/>
    <row r="10186" ht="12.75" hidden="1"/>
    <row r="10187" ht="12.75" hidden="1"/>
    <row r="10188" ht="12.75" hidden="1"/>
    <row r="10189" ht="12.75" hidden="1"/>
    <row r="10190" ht="12.75" hidden="1"/>
    <row r="10191" ht="12.75" hidden="1"/>
    <row r="10192" ht="12.75" hidden="1"/>
    <row r="10193" ht="12.75" hidden="1"/>
    <row r="10194" ht="12.75" hidden="1"/>
    <row r="10195" ht="12.75" hidden="1"/>
    <row r="10196" ht="12.75" hidden="1"/>
    <row r="10197" ht="12.75" hidden="1"/>
    <row r="10198" ht="12.75" hidden="1"/>
    <row r="10199" ht="12.75" hidden="1"/>
    <row r="10200" ht="12.75" hidden="1"/>
    <row r="10201" ht="12.75" hidden="1"/>
    <row r="10202" ht="12.75" hidden="1"/>
    <row r="10203" ht="12.75" hidden="1"/>
    <row r="10204" ht="12.75" hidden="1"/>
    <row r="10205" ht="12.75" hidden="1"/>
    <row r="10206" ht="12.75" hidden="1"/>
    <row r="10207" ht="12.75" hidden="1"/>
    <row r="10208" ht="12.75" hidden="1"/>
    <row r="10209" ht="12.75" hidden="1"/>
    <row r="10210" ht="12.75" hidden="1"/>
    <row r="10211" ht="12.75" hidden="1"/>
    <row r="10212" ht="12.75" hidden="1"/>
    <row r="10213" ht="12.75" hidden="1"/>
    <row r="10214" ht="12.75" hidden="1"/>
    <row r="10215" ht="12.75" hidden="1"/>
    <row r="10216" ht="12.75" hidden="1"/>
    <row r="10217" ht="12.75" hidden="1"/>
    <row r="10218" ht="12.75" hidden="1"/>
    <row r="10219" ht="12.75" hidden="1"/>
    <row r="10220" ht="12.75" hidden="1"/>
    <row r="10221" ht="12.75" hidden="1"/>
    <row r="10222" ht="12.75" hidden="1"/>
    <row r="10223" ht="12.75" hidden="1"/>
    <row r="10224" ht="12.75" hidden="1"/>
    <row r="10225" ht="12.75" hidden="1"/>
    <row r="10226" ht="12.75" hidden="1"/>
    <row r="10227" ht="12.75" hidden="1"/>
    <row r="10228" ht="12.75" hidden="1"/>
    <row r="10229" ht="12.75" hidden="1"/>
    <row r="10230" ht="12.75" hidden="1"/>
    <row r="10231" ht="12.75" hidden="1"/>
    <row r="10232" ht="12.75" hidden="1"/>
    <row r="10233" ht="12.75" hidden="1"/>
    <row r="10234" ht="12.75" hidden="1"/>
    <row r="10235" ht="12.75" hidden="1"/>
    <row r="10236" ht="12.75" hidden="1"/>
    <row r="10237" ht="12.75" hidden="1"/>
    <row r="10238" ht="12.75" hidden="1"/>
    <row r="10239" ht="12.75" hidden="1"/>
    <row r="10240" ht="12.75" hidden="1"/>
    <row r="10241" ht="12.75" hidden="1"/>
    <row r="10242" ht="12.75" hidden="1"/>
    <row r="10243" ht="12.75" hidden="1"/>
    <row r="10244" ht="12.75" hidden="1"/>
    <row r="10245" ht="12.75" hidden="1"/>
    <row r="10246" ht="12.75" hidden="1"/>
    <row r="10247" ht="12.75" hidden="1"/>
    <row r="10248" ht="12.75" hidden="1"/>
    <row r="10249" ht="12.75" hidden="1"/>
    <row r="10250" ht="12.75" hidden="1"/>
    <row r="10251" ht="12.75" hidden="1"/>
    <row r="10252" ht="12.75" hidden="1"/>
    <row r="10253" ht="12.75" hidden="1"/>
    <row r="10254" ht="12.75" hidden="1"/>
    <row r="10255" ht="12.75" hidden="1"/>
    <row r="10256" ht="12.75" hidden="1"/>
    <row r="10257" ht="12.75" hidden="1"/>
    <row r="10258" ht="12.75" hidden="1"/>
    <row r="10259" ht="12.75" hidden="1"/>
    <row r="10260" ht="12.75" hidden="1"/>
    <row r="10261" ht="12.75" hidden="1"/>
    <row r="10262" ht="12.75" hidden="1"/>
    <row r="10263" ht="12.75" hidden="1"/>
    <row r="10264" ht="12.75" hidden="1"/>
    <row r="10265" ht="12.75" hidden="1"/>
    <row r="10266" ht="12.75" hidden="1"/>
    <row r="10267" ht="12.75" hidden="1"/>
    <row r="10268" ht="12.75" hidden="1"/>
    <row r="10269" ht="12.75" hidden="1"/>
    <row r="10270" ht="12.75" hidden="1"/>
    <row r="10271" ht="12.75" hidden="1"/>
    <row r="10272" ht="12.75" hidden="1"/>
    <row r="10273" ht="12.75" hidden="1"/>
    <row r="10274" ht="12.75" hidden="1"/>
    <row r="10275" ht="12.75" hidden="1"/>
    <row r="10276" ht="12.75" hidden="1"/>
    <row r="10277" ht="12.75" hidden="1"/>
    <row r="10278" ht="12.75" hidden="1"/>
    <row r="10279" ht="12.75" hidden="1"/>
    <row r="10280" ht="12.75" hidden="1"/>
    <row r="10281" ht="12.75" hidden="1"/>
    <row r="10282" ht="12.75" hidden="1"/>
    <row r="10283" ht="12.75" hidden="1"/>
    <row r="10284" ht="12.75" hidden="1"/>
    <row r="10285" ht="12.75" hidden="1"/>
    <row r="10286" ht="12.75" hidden="1"/>
    <row r="10287" ht="12.75" hidden="1"/>
    <row r="10288" ht="12.75" hidden="1"/>
    <row r="10289" ht="12.75" hidden="1"/>
    <row r="10290" ht="12.75" hidden="1"/>
    <row r="10291" ht="12.75" hidden="1"/>
    <row r="10292" ht="12.75" hidden="1"/>
    <row r="10293" ht="12.75" hidden="1"/>
    <row r="10294" ht="12.75" hidden="1"/>
    <row r="10295" ht="12.75" hidden="1"/>
    <row r="10296" ht="12.75" hidden="1"/>
    <row r="10297" ht="12.75" hidden="1"/>
    <row r="10298" ht="12.75" hidden="1"/>
    <row r="10299" ht="12.75" hidden="1"/>
    <row r="10300" ht="12.75" hidden="1"/>
    <row r="10301" ht="12.75" hidden="1"/>
    <row r="10302" ht="12.75" hidden="1"/>
    <row r="10303" ht="12.75" hidden="1"/>
    <row r="10304" ht="12.75" hidden="1"/>
    <row r="10305" ht="12.75" hidden="1"/>
    <row r="10306" ht="12.75" hidden="1"/>
    <row r="10307" ht="12.75" hidden="1"/>
    <row r="10308" ht="12.75" hidden="1"/>
    <row r="10309" ht="12.75" hidden="1"/>
    <row r="10310" ht="12.75" hidden="1"/>
    <row r="10311" ht="12.75" hidden="1"/>
    <row r="10312" ht="12.75" hidden="1"/>
    <row r="10313" ht="12.75" hidden="1"/>
    <row r="10314" ht="12.75" hidden="1"/>
    <row r="10315" ht="12.75" hidden="1"/>
    <row r="10316" ht="12.75" hidden="1"/>
    <row r="10317" ht="12.75" hidden="1"/>
    <row r="10318" ht="12.75" hidden="1"/>
    <row r="10319" ht="12.75" hidden="1"/>
    <row r="10320" ht="12.75" hidden="1"/>
    <row r="10321" ht="12.75" hidden="1"/>
    <row r="10322" ht="12.75" hidden="1"/>
    <row r="10323" ht="12.75" hidden="1"/>
    <row r="10324" ht="12.75" hidden="1"/>
    <row r="10325" ht="12.75" hidden="1"/>
    <row r="10326" ht="12.75" hidden="1"/>
    <row r="10327" ht="12.75" hidden="1"/>
    <row r="10328" ht="12.75" hidden="1"/>
    <row r="10329" ht="12.75" hidden="1"/>
    <row r="10330" ht="12.75" hidden="1"/>
    <row r="10331" ht="12.75" hidden="1"/>
    <row r="10332" ht="12.75" hidden="1"/>
    <row r="10333" ht="12.75" hidden="1"/>
    <row r="10334" ht="12.75" hidden="1"/>
    <row r="10335" ht="12.75" hidden="1"/>
    <row r="10336" ht="12.75" hidden="1"/>
    <row r="10337" ht="12.75" hidden="1"/>
    <row r="10338" ht="12.75" hidden="1"/>
    <row r="10339" ht="12.75" hidden="1"/>
    <row r="10340" ht="12.75" hidden="1"/>
    <row r="10341" ht="12.75" hidden="1"/>
    <row r="10342" ht="12.75" hidden="1"/>
    <row r="10343" ht="12.75" hidden="1"/>
    <row r="10344" ht="12.75" hidden="1"/>
    <row r="10345" ht="12.75" hidden="1"/>
    <row r="10346" ht="12.75" hidden="1"/>
    <row r="10347" ht="12.75" hidden="1"/>
    <row r="10348" ht="12.75" hidden="1"/>
    <row r="10349" ht="12.75" hidden="1"/>
    <row r="10350" ht="12.75" hidden="1"/>
    <row r="10351" ht="12.75" hidden="1"/>
    <row r="10352" ht="12.75" hidden="1"/>
    <row r="10353" ht="12.75" hidden="1"/>
    <row r="10354" ht="12.75" hidden="1"/>
    <row r="10355" ht="12.75" hidden="1"/>
    <row r="10356" ht="12.75" hidden="1"/>
    <row r="10357" ht="12.75" hidden="1"/>
    <row r="10358" ht="12.75" hidden="1"/>
    <row r="10359" ht="12.75" hidden="1"/>
    <row r="10360" ht="12.75" hidden="1"/>
    <row r="10361" ht="12.75" hidden="1"/>
    <row r="10362" ht="12.75" hidden="1"/>
    <row r="10363" ht="12.75" hidden="1"/>
    <row r="10364" ht="12.75" hidden="1"/>
    <row r="10365" ht="12.75" hidden="1"/>
    <row r="10366" ht="12.75" hidden="1"/>
    <row r="10367" ht="12.75" hidden="1"/>
    <row r="10368" ht="12.75" hidden="1"/>
    <row r="10369" ht="12.75" hidden="1"/>
    <row r="10370" ht="12.75" hidden="1"/>
    <row r="10371" ht="12.75" hidden="1"/>
    <row r="10372" ht="12.75" hidden="1"/>
    <row r="10373" ht="12.75" hidden="1"/>
    <row r="10374" ht="12.75" hidden="1"/>
    <row r="10375" ht="12.75" hidden="1"/>
    <row r="10376" ht="12.75" hidden="1"/>
    <row r="10377" ht="12.75" hidden="1"/>
    <row r="10378" ht="12.75" hidden="1"/>
    <row r="10379" ht="12.75" hidden="1"/>
    <row r="10380" ht="12.75" hidden="1"/>
    <row r="10381" ht="12.75" hidden="1"/>
    <row r="10382" ht="12.75" hidden="1"/>
    <row r="10383" ht="12.75" hidden="1"/>
    <row r="10384" ht="12.75" hidden="1"/>
    <row r="10385" ht="12.75" hidden="1"/>
    <row r="10386" ht="12.75" hidden="1"/>
    <row r="10387" ht="12.75" hidden="1"/>
    <row r="10388" ht="12.75" hidden="1"/>
    <row r="10389" ht="12.75" hidden="1"/>
    <row r="10390" ht="12.75" hidden="1"/>
    <row r="10391" ht="12.75" hidden="1"/>
    <row r="10392" ht="12.75" hidden="1"/>
    <row r="10393" ht="12.75" hidden="1"/>
    <row r="10394" ht="12.75" hidden="1"/>
    <row r="10395" ht="12.75" hidden="1"/>
    <row r="10396" ht="12.75" hidden="1"/>
    <row r="10397" ht="12.75" hidden="1"/>
    <row r="10398" ht="12.75" hidden="1"/>
    <row r="10399" ht="12.75" hidden="1"/>
    <row r="10400" ht="12.75" hidden="1"/>
    <row r="10401" ht="12.75" hidden="1"/>
    <row r="10402" ht="12.75" hidden="1"/>
    <row r="10403" ht="12.75" hidden="1"/>
    <row r="10404" ht="12.75" hidden="1"/>
    <row r="10405" ht="12.75" hidden="1"/>
    <row r="10406" ht="12.75" hidden="1"/>
    <row r="10407" ht="12.75" hidden="1"/>
    <row r="10408" ht="12.75" hidden="1"/>
    <row r="10409" ht="12.75" hidden="1"/>
    <row r="10410" ht="12.75" hidden="1"/>
    <row r="10411" ht="12.75" hidden="1"/>
    <row r="10412" ht="12.75" hidden="1"/>
    <row r="10413" ht="12.75" hidden="1"/>
    <row r="10414" ht="12.75" hidden="1"/>
    <row r="10415" ht="12.75" hidden="1"/>
    <row r="10416" ht="12.75" hidden="1"/>
    <row r="10417" ht="12.75" hidden="1"/>
    <row r="10418" ht="12.75" hidden="1"/>
    <row r="10419" ht="12.75" hidden="1"/>
    <row r="10420" ht="12.75" hidden="1"/>
    <row r="10421" ht="12.75" hidden="1"/>
    <row r="10422" ht="12.75" hidden="1"/>
    <row r="10423" ht="12.75" hidden="1"/>
    <row r="10424" ht="12.75" hidden="1"/>
    <row r="10425" ht="12.75" hidden="1"/>
    <row r="10426" ht="12.75" hidden="1"/>
    <row r="10427" ht="12.75" hidden="1"/>
    <row r="10428" ht="12.75" hidden="1"/>
    <row r="10429" ht="12.75" hidden="1"/>
    <row r="10430" ht="12.75" hidden="1"/>
    <row r="10431" ht="12.75" hidden="1"/>
    <row r="10432" ht="12.75" hidden="1"/>
    <row r="10433" ht="12.75" hidden="1"/>
    <row r="10434" ht="12.75" hidden="1"/>
    <row r="10435" ht="12.75" hidden="1"/>
    <row r="10436" ht="12.75" hidden="1"/>
    <row r="10437" ht="12.75" hidden="1"/>
    <row r="10438" ht="12.75" hidden="1"/>
    <row r="10439" ht="12.75" hidden="1"/>
    <row r="10440" ht="12.75" hidden="1"/>
    <row r="10441" ht="12.75" hidden="1"/>
    <row r="10442" ht="12.75" hidden="1"/>
    <row r="10443" ht="12.75" hidden="1"/>
    <row r="10444" ht="12.75" hidden="1"/>
    <row r="10445" ht="12.75" hidden="1"/>
    <row r="10446" ht="12.75" hidden="1"/>
    <row r="10447" ht="12.75" hidden="1"/>
    <row r="10448" ht="12.75" hidden="1"/>
    <row r="10449" ht="12.75" hidden="1"/>
    <row r="10450" ht="12.75" hidden="1"/>
    <row r="10451" ht="12.75" hidden="1"/>
    <row r="10452" ht="12.75" hidden="1"/>
    <row r="10453" ht="12.75" hidden="1"/>
    <row r="10454" ht="12.75" hidden="1"/>
    <row r="10455" ht="12.75" hidden="1"/>
    <row r="10456" ht="12.75" hidden="1"/>
    <row r="10457" ht="12.75" hidden="1"/>
    <row r="10458" ht="12.75" hidden="1"/>
    <row r="10459" ht="12.75" hidden="1"/>
    <row r="10460" ht="12.75" hidden="1"/>
    <row r="10461" ht="12.75" hidden="1"/>
    <row r="10462" ht="12.75" hidden="1"/>
    <row r="10463" ht="12.75" hidden="1"/>
    <row r="10464" ht="12.75" hidden="1"/>
    <row r="10465" ht="12.75" hidden="1"/>
    <row r="10466" ht="12.75" hidden="1"/>
    <row r="10467" ht="12.75" hidden="1"/>
    <row r="10468" ht="12.75" hidden="1"/>
    <row r="10469" ht="12.75" hidden="1"/>
    <row r="10470" ht="12.75" hidden="1"/>
    <row r="10471" ht="12.75" hidden="1"/>
    <row r="10472" ht="12.75" hidden="1"/>
    <row r="10473" ht="12.75" hidden="1"/>
    <row r="10474" ht="12.75" hidden="1"/>
    <row r="10475" ht="12.75" hidden="1"/>
    <row r="10476" ht="12.75" hidden="1"/>
    <row r="10477" ht="12.75" hidden="1"/>
    <row r="10478" ht="12.75" hidden="1"/>
    <row r="10479" ht="12.75" hidden="1"/>
    <row r="10480" ht="12.75" hidden="1"/>
    <row r="10481" ht="12.75" hidden="1"/>
    <row r="10482" ht="12.75" hidden="1"/>
    <row r="10483" ht="12.75" hidden="1"/>
    <row r="10484" ht="12.75" hidden="1"/>
    <row r="10485" ht="12.75" hidden="1"/>
    <row r="10486" ht="12.75" hidden="1"/>
    <row r="10487" ht="12.75" hidden="1"/>
    <row r="10488" ht="12.75" hidden="1"/>
    <row r="10489" ht="12.75" hidden="1"/>
    <row r="10490" ht="12.75" hidden="1"/>
    <row r="10491" ht="12.75" hidden="1"/>
    <row r="10492" ht="12.75" hidden="1"/>
    <row r="10493" ht="12.75" hidden="1"/>
    <row r="10494" ht="12.75" hidden="1"/>
    <row r="10495" ht="12.75" hidden="1"/>
    <row r="10496" ht="12.75" hidden="1"/>
    <row r="10497" ht="12.75" hidden="1"/>
    <row r="10498" ht="12.75" hidden="1"/>
    <row r="10499" ht="12.75" hidden="1"/>
    <row r="10500" ht="12.75" hidden="1"/>
    <row r="10501" ht="12.75" hidden="1"/>
    <row r="10502" ht="12.75" hidden="1"/>
    <row r="10503" ht="12.75" hidden="1"/>
    <row r="10504" ht="12.75" hidden="1"/>
    <row r="10505" ht="12.75" hidden="1"/>
    <row r="10506" ht="12.75" hidden="1"/>
    <row r="10507" ht="12.75" hidden="1"/>
    <row r="10508" ht="12.75" hidden="1"/>
    <row r="10509" ht="12.75" hidden="1"/>
    <row r="10510" ht="12.75" hidden="1"/>
    <row r="10511" ht="12.75" hidden="1"/>
    <row r="10512" ht="12.75" hidden="1"/>
    <row r="10513" ht="12.75" hidden="1"/>
    <row r="10514" ht="12.75" hidden="1"/>
    <row r="10515" ht="12.75" hidden="1"/>
    <row r="10516" ht="12.75" hidden="1"/>
    <row r="10517" ht="12.75" hidden="1"/>
    <row r="10518" ht="12.75" hidden="1"/>
    <row r="10519" ht="12.75" hidden="1"/>
    <row r="10520" ht="12.75" hidden="1"/>
    <row r="10521" ht="12.75" hidden="1"/>
    <row r="10522" ht="12.75" hidden="1"/>
    <row r="10523" ht="12.75" hidden="1"/>
    <row r="10524" ht="12.75" hidden="1"/>
    <row r="10525" ht="12.75" hidden="1"/>
    <row r="10526" ht="12.75" hidden="1"/>
    <row r="10527" ht="12.75" hidden="1"/>
    <row r="10528" ht="12.75" hidden="1"/>
    <row r="10529" ht="12.75" hidden="1"/>
    <row r="10530" ht="12.75" hidden="1"/>
    <row r="10531" ht="12.75" hidden="1"/>
    <row r="10532" ht="12.75" hidden="1"/>
    <row r="10533" ht="12.75" hidden="1"/>
    <row r="10534" ht="12.75" hidden="1"/>
    <row r="10535" ht="12.75" hidden="1"/>
    <row r="10536" ht="12.75" hidden="1"/>
    <row r="10537" ht="12.75" hidden="1"/>
    <row r="10538" ht="12.75" hidden="1"/>
    <row r="10539" ht="12.75" hidden="1"/>
    <row r="10540" ht="12.75" hidden="1"/>
    <row r="10541" ht="12.75" hidden="1"/>
    <row r="10542" ht="12.75" hidden="1"/>
    <row r="10543" ht="12.75" hidden="1"/>
    <row r="10544" ht="12.75" hidden="1"/>
    <row r="10545" ht="12.75" hidden="1"/>
    <row r="10546" ht="12.75" hidden="1"/>
    <row r="10547" ht="12.75" hidden="1"/>
    <row r="10548" ht="12.75" hidden="1"/>
    <row r="10549" ht="12.75" hidden="1"/>
    <row r="10550" ht="12.75" hidden="1"/>
    <row r="10551" ht="12.75" hidden="1"/>
    <row r="10552" ht="12.75" hidden="1"/>
    <row r="10553" ht="12.75" hidden="1"/>
    <row r="10554" ht="12.75" hidden="1"/>
    <row r="10555" ht="12.75" hidden="1"/>
    <row r="10556" ht="12.75" hidden="1"/>
    <row r="10557" ht="12.75" hidden="1"/>
    <row r="10558" ht="12.75" hidden="1"/>
    <row r="10559" ht="12.75" hidden="1"/>
    <row r="10560" ht="12.75" hidden="1"/>
    <row r="10561" ht="12.75" hidden="1"/>
    <row r="10562" ht="12.75" hidden="1"/>
    <row r="10563" ht="12.75" hidden="1"/>
    <row r="10564" ht="12.75" hidden="1"/>
    <row r="10565" ht="12.75" hidden="1"/>
    <row r="10566" ht="12.75" hidden="1"/>
    <row r="10567" ht="12.75" hidden="1"/>
    <row r="10568" ht="12.75" hidden="1"/>
    <row r="10569" ht="12.75" hidden="1"/>
    <row r="10570" ht="12.75" hidden="1"/>
    <row r="10571" ht="12.75" hidden="1"/>
    <row r="10572" ht="12.75" hidden="1"/>
    <row r="10573" ht="12.75" hidden="1"/>
    <row r="10574" ht="12.75" hidden="1"/>
    <row r="10575" ht="12.75" hidden="1"/>
    <row r="10576" ht="12.75" hidden="1"/>
    <row r="10577" ht="12.75" hidden="1"/>
    <row r="10578" ht="12.75" hidden="1"/>
    <row r="10579" ht="12.75" hidden="1"/>
    <row r="10580" ht="12.75" hidden="1"/>
    <row r="10581" ht="12.75" hidden="1"/>
    <row r="10582" ht="12.75" hidden="1"/>
    <row r="10583" ht="12.75" hidden="1"/>
    <row r="10584" ht="12.75" hidden="1"/>
    <row r="10585" ht="12.75" hidden="1"/>
    <row r="10586" ht="12.75" hidden="1"/>
    <row r="10587" ht="12.75" hidden="1"/>
    <row r="10588" ht="12.75" hidden="1"/>
    <row r="10589" ht="12.75" hidden="1"/>
    <row r="10590" ht="12.75" hidden="1"/>
    <row r="10591" ht="12.75" hidden="1"/>
    <row r="10592" ht="12.75" hidden="1"/>
    <row r="10593" ht="12.75" hidden="1"/>
    <row r="10594" ht="12.75" hidden="1"/>
    <row r="10595" ht="12.75" hidden="1"/>
    <row r="10596" ht="12.75" hidden="1"/>
    <row r="10597" ht="12.75" hidden="1"/>
    <row r="10598" ht="12.75" hidden="1"/>
    <row r="10599" ht="12.75" hidden="1"/>
    <row r="10600" ht="12.75" hidden="1"/>
    <row r="10601" ht="12.75" hidden="1"/>
    <row r="10602" ht="12.75" hidden="1"/>
    <row r="10603" ht="12.75" hidden="1"/>
    <row r="10604" ht="12.75" hidden="1"/>
    <row r="10605" ht="12.75" hidden="1"/>
    <row r="10606" ht="12.75" hidden="1"/>
    <row r="10607" ht="12.75" hidden="1"/>
    <row r="10608" ht="12.75" hidden="1"/>
    <row r="10609" ht="12.75" hidden="1"/>
    <row r="10610" ht="12.75" hidden="1"/>
    <row r="10611" ht="12.75" hidden="1"/>
    <row r="10612" ht="12.75" hidden="1"/>
    <row r="10613" ht="12.75" hidden="1"/>
    <row r="10614" ht="12.75" hidden="1"/>
    <row r="10615" ht="12.75" hidden="1"/>
    <row r="10616" ht="12.75" hidden="1"/>
    <row r="10617" ht="12.75" hidden="1"/>
    <row r="10618" ht="12.75" hidden="1"/>
    <row r="10619" ht="12.75" hidden="1"/>
    <row r="10620" ht="12.75" hidden="1"/>
    <row r="10621" ht="12.75" hidden="1"/>
    <row r="10622" ht="12.75" hidden="1"/>
    <row r="10623" ht="12.75" hidden="1"/>
    <row r="10624" ht="12.75" hidden="1"/>
    <row r="10625" ht="12.75" hidden="1"/>
    <row r="10626" ht="12.75" hidden="1"/>
    <row r="10627" ht="12.75" hidden="1"/>
    <row r="10628" ht="12.75" hidden="1"/>
    <row r="10629" ht="12.75" hidden="1"/>
    <row r="10630" ht="12.75" hidden="1"/>
    <row r="10631" ht="12.75" hidden="1"/>
    <row r="10632" ht="12.75" hidden="1"/>
    <row r="10633" ht="12.75" hidden="1"/>
    <row r="10634" ht="12.75" hidden="1"/>
    <row r="10635" ht="12.75" hidden="1"/>
    <row r="10636" ht="12.75" hidden="1"/>
    <row r="10637" ht="12.75" hidden="1"/>
    <row r="10638" ht="12.75" hidden="1"/>
    <row r="10639" ht="12.75" hidden="1"/>
    <row r="10640" ht="12.75" hidden="1"/>
    <row r="10641" ht="12.75" hidden="1"/>
    <row r="10642" ht="12.75" hidden="1"/>
    <row r="10643" ht="12.75" hidden="1"/>
    <row r="10644" ht="12.75" hidden="1"/>
    <row r="10645" ht="12.75" hidden="1"/>
    <row r="10646" ht="12.75" hidden="1"/>
    <row r="10647" ht="12.75" hidden="1"/>
    <row r="10648" ht="12.75" hidden="1"/>
    <row r="10649" ht="12.75" hidden="1"/>
    <row r="10650" ht="12.75" hidden="1"/>
    <row r="10651" ht="12.75" hidden="1"/>
    <row r="10652" ht="12.75" hidden="1"/>
    <row r="10653" ht="12.75" hidden="1"/>
    <row r="10654" ht="12.75" hidden="1"/>
    <row r="10655" ht="12.75" hidden="1"/>
    <row r="10656" ht="12.75" hidden="1"/>
    <row r="10657" ht="12.75" hidden="1"/>
    <row r="10658" ht="12.75" hidden="1"/>
    <row r="10659" ht="12.75" hidden="1"/>
    <row r="10660" ht="12.75" hidden="1"/>
    <row r="10661" ht="12.75" hidden="1"/>
    <row r="10662" ht="12.75" hidden="1"/>
    <row r="10663" ht="12.75" hidden="1"/>
    <row r="10664" ht="12.75" hidden="1"/>
    <row r="10665" ht="12.75" hidden="1"/>
    <row r="10666" ht="12.75" hidden="1"/>
    <row r="10667" ht="12.75" hidden="1"/>
    <row r="10668" ht="12.75" hidden="1"/>
    <row r="10669" ht="12.75" hidden="1"/>
    <row r="10670" ht="12.75" hidden="1"/>
    <row r="10671" ht="12.75" hidden="1"/>
    <row r="10672" ht="12.75" hidden="1"/>
    <row r="10673" ht="12.75" hidden="1"/>
    <row r="10674" ht="12.75" hidden="1"/>
    <row r="10675" ht="12.75" hidden="1"/>
    <row r="10676" ht="12.75" hidden="1"/>
    <row r="10677" ht="12.75" hidden="1"/>
    <row r="10678" ht="12.75" hidden="1"/>
    <row r="10679" ht="12.75" hidden="1"/>
    <row r="10680" ht="12.75" hidden="1"/>
    <row r="10681" ht="12.75" hidden="1"/>
    <row r="10682" ht="12.75" hidden="1"/>
    <row r="10683" ht="12.75" hidden="1"/>
    <row r="10684" ht="12.75" hidden="1"/>
    <row r="10685" ht="12.75" hidden="1"/>
    <row r="10686" ht="12.75" hidden="1"/>
    <row r="10687" ht="12.75" hidden="1"/>
    <row r="10688" ht="12.75" hidden="1"/>
    <row r="10689" ht="12.75" hidden="1"/>
    <row r="10690" ht="12.75" hidden="1"/>
    <row r="10691" ht="12.75" hidden="1"/>
    <row r="10692" ht="12.75" hidden="1"/>
    <row r="10693" ht="12.75" hidden="1"/>
    <row r="10694" ht="12.75" hidden="1"/>
    <row r="10695" ht="12.75" hidden="1"/>
    <row r="10696" ht="12.75" hidden="1"/>
    <row r="10697" ht="12.75" hidden="1"/>
    <row r="10698" ht="12.75" hidden="1"/>
    <row r="10699" ht="12.75" hidden="1"/>
    <row r="10700" ht="12.75" hidden="1"/>
    <row r="10701" ht="12.75" hidden="1"/>
    <row r="10702" ht="12.75" hidden="1"/>
    <row r="10703" ht="12.75" hidden="1"/>
    <row r="10704" ht="12.75" hidden="1"/>
    <row r="10705" ht="12.75" hidden="1"/>
    <row r="10706" ht="12.75" hidden="1"/>
    <row r="10707" ht="12.75" hidden="1"/>
    <row r="10708" ht="12.75" hidden="1"/>
    <row r="10709" ht="12.75" hidden="1"/>
    <row r="10710" ht="12.75" hidden="1"/>
    <row r="10711" ht="12.75" hidden="1"/>
    <row r="10712" ht="12.75" hidden="1"/>
    <row r="10713" ht="12.75" hidden="1"/>
    <row r="10714" ht="12.75" hidden="1"/>
    <row r="10715" ht="12.75" hidden="1"/>
    <row r="10716" ht="12.75" hidden="1"/>
    <row r="10717" ht="12.75" hidden="1"/>
    <row r="10718" ht="12.75" hidden="1"/>
    <row r="10719" ht="12.75" hidden="1"/>
    <row r="10720" ht="12.75" hidden="1"/>
    <row r="10721" ht="12.75" hidden="1"/>
    <row r="10722" ht="12.75" hidden="1"/>
    <row r="10723" ht="12.75" hidden="1"/>
    <row r="10724" ht="12.75" hidden="1"/>
    <row r="10725" ht="12.75" hidden="1"/>
    <row r="10726" ht="12.75" hidden="1"/>
    <row r="10727" ht="12.75" hidden="1"/>
    <row r="10728" ht="12.75" hidden="1"/>
    <row r="10729" ht="12.75" hidden="1"/>
    <row r="10730" ht="12.75" hidden="1"/>
    <row r="10731" ht="12.75" hidden="1"/>
    <row r="10732" ht="12.75" hidden="1"/>
    <row r="10733" ht="12.75" hidden="1"/>
    <row r="10734" ht="12.75" hidden="1"/>
    <row r="10735" ht="12.75" hidden="1"/>
    <row r="10736" ht="12.75" hidden="1"/>
    <row r="10737" ht="12.75" hidden="1"/>
    <row r="10738" ht="12.75" hidden="1"/>
    <row r="10739" ht="12.75" hidden="1"/>
    <row r="10740" ht="12.75" hidden="1"/>
    <row r="10741" ht="12.75" hidden="1"/>
    <row r="10742" ht="12.75" hidden="1"/>
    <row r="10743" ht="12.75" hidden="1"/>
    <row r="10744" ht="12.75" hidden="1"/>
    <row r="10745" ht="12.75" hidden="1"/>
    <row r="10746" ht="12.75" hidden="1"/>
    <row r="10747" ht="12.75" hidden="1"/>
    <row r="10748" ht="12.75" hidden="1"/>
    <row r="10749" ht="12.75" hidden="1"/>
    <row r="10750" ht="12.75" hidden="1"/>
    <row r="10751" ht="12.75" hidden="1"/>
    <row r="10752" ht="12.75" hidden="1"/>
    <row r="10753" ht="12.75" hidden="1"/>
    <row r="10754" ht="12.75" hidden="1"/>
    <row r="10755" ht="12.75" hidden="1"/>
    <row r="10756" ht="12.75" hidden="1"/>
    <row r="10757" ht="12.75" hidden="1"/>
    <row r="10758" ht="12.75" hidden="1"/>
    <row r="10759" ht="12.75" hidden="1"/>
    <row r="10760" ht="12.75" hidden="1"/>
    <row r="10761" ht="12.75" hidden="1"/>
    <row r="10762" ht="12.75" hidden="1"/>
    <row r="10763" ht="12.75" hidden="1"/>
    <row r="10764" ht="12.75" hidden="1"/>
    <row r="10765" ht="12.75" hidden="1"/>
    <row r="10766" ht="12.75" hidden="1"/>
    <row r="10767" ht="12.75" hidden="1"/>
    <row r="10768" ht="12.75" hidden="1"/>
    <row r="10769" ht="12.75" hidden="1"/>
    <row r="10770" ht="12.75" hidden="1"/>
    <row r="10771" ht="12.75" hidden="1"/>
    <row r="10772" ht="12.75" hidden="1"/>
    <row r="10773" ht="12.75" hidden="1"/>
    <row r="10774" ht="12.75" hidden="1"/>
    <row r="10775" ht="12.75" hidden="1"/>
    <row r="10776" ht="12.75" hidden="1"/>
    <row r="10777" ht="12.75" hidden="1"/>
    <row r="10778" ht="12.75" hidden="1"/>
    <row r="10779" ht="12.75" hidden="1"/>
    <row r="10780" ht="12.75" hidden="1"/>
    <row r="10781" ht="12.75" hidden="1"/>
    <row r="10782" ht="12.75" hidden="1"/>
    <row r="10783" ht="12.75" hidden="1"/>
    <row r="10784" ht="12.75" hidden="1"/>
    <row r="10785" ht="12.75" hidden="1"/>
    <row r="10786" ht="12.75" hidden="1"/>
    <row r="10787" ht="12.75" hidden="1"/>
    <row r="10788" ht="12.75" hidden="1"/>
    <row r="10789" ht="12.75" hidden="1"/>
    <row r="10790" ht="12.75" hidden="1"/>
    <row r="10791" ht="12.75" hidden="1"/>
    <row r="10792" ht="12.75" hidden="1"/>
    <row r="10793" ht="12.75" hidden="1"/>
    <row r="10794" ht="12.75" hidden="1"/>
    <row r="10795" ht="12.75" hidden="1"/>
    <row r="10796" ht="12.75" hidden="1"/>
    <row r="10797" ht="12.75" hidden="1"/>
    <row r="10798" ht="12.75" hidden="1"/>
    <row r="10799" ht="12.75" hidden="1"/>
    <row r="10800" ht="12.75" hidden="1"/>
    <row r="10801" ht="12.75" hidden="1"/>
    <row r="10802" ht="12.75" hidden="1"/>
    <row r="10803" ht="12.75" hidden="1"/>
    <row r="10804" ht="12.75" hidden="1"/>
    <row r="10805" ht="12.75" hidden="1"/>
    <row r="10806" ht="12.75" hidden="1"/>
    <row r="10807" ht="12.75" hidden="1"/>
    <row r="10808" ht="12.75" hidden="1"/>
    <row r="10809" ht="12.75" hidden="1"/>
    <row r="10810" ht="12.75" hidden="1"/>
    <row r="10811" ht="12.75" hidden="1"/>
    <row r="10812" ht="12.75" hidden="1"/>
    <row r="10813" ht="12.75" hidden="1"/>
    <row r="10814" ht="12.75" hidden="1"/>
    <row r="10815" ht="12.75" hidden="1"/>
    <row r="10816" ht="12.75" hidden="1"/>
    <row r="10817" ht="12.75" hidden="1"/>
    <row r="10818" ht="12.75" hidden="1"/>
    <row r="10819" ht="12.75" hidden="1"/>
    <row r="10820" ht="12.75" hidden="1"/>
    <row r="10821" ht="12.75" hidden="1"/>
    <row r="10822" ht="12.75" hidden="1"/>
    <row r="10823" ht="12.75" hidden="1"/>
    <row r="10824" ht="12.75" hidden="1"/>
    <row r="10825" ht="12.75" hidden="1"/>
    <row r="10826" ht="12.75" hidden="1"/>
    <row r="10827" ht="12.75" hidden="1"/>
    <row r="10828" ht="12.75" hidden="1"/>
    <row r="10829" ht="12.75" hidden="1"/>
    <row r="10830" ht="12.75" hidden="1"/>
    <row r="10831" ht="12.75" hidden="1"/>
    <row r="10832" ht="12.75" hidden="1"/>
    <row r="10833" ht="12.75" hidden="1"/>
    <row r="10834" ht="12.75" hidden="1"/>
    <row r="10835" ht="12.75" hidden="1"/>
    <row r="10836" ht="12.75" hidden="1"/>
    <row r="10837" ht="12.75" hidden="1"/>
    <row r="10838" ht="12.75" hidden="1"/>
    <row r="10839" ht="12.75" hidden="1"/>
    <row r="10840" ht="12.75" hidden="1"/>
    <row r="10841" ht="12.75" hidden="1"/>
    <row r="10842" ht="12.75" hidden="1"/>
    <row r="10843" ht="12.75" hidden="1"/>
    <row r="10844" ht="12.75" hidden="1"/>
    <row r="10845" ht="12.75" hidden="1"/>
    <row r="10846" ht="12.75" hidden="1"/>
    <row r="10847" ht="12.75" hidden="1"/>
    <row r="10848" ht="12.75" hidden="1"/>
    <row r="10849" ht="12.75" hidden="1"/>
    <row r="10850" ht="12.75" hidden="1"/>
    <row r="10851" ht="12.75" hidden="1"/>
    <row r="10852" ht="12.75" hidden="1"/>
    <row r="10853" ht="12.75" hidden="1"/>
    <row r="10854" ht="12.75" hidden="1"/>
    <row r="10855" ht="12.75" hidden="1"/>
    <row r="10856" ht="12.75" hidden="1"/>
    <row r="10857" ht="12.75" hidden="1"/>
    <row r="10858" ht="12.75" hidden="1"/>
    <row r="10859" ht="12.75" hidden="1"/>
    <row r="10860" ht="12.75" hidden="1"/>
    <row r="10861" ht="12.75" hidden="1"/>
    <row r="10862" ht="12.75" hidden="1"/>
    <row r="10863" ht="12.75" hidden="1"/>
    <row r="10864" ht="12.75" hidden="1"/>
    <row r="10865" ht="12.75" hidden="1"/>
    <row r="10866" ht="12.75" hidden="1"/>
    <row r="10867" ht="12.75" hidden="1"/>
    <row r="10868" ht="12.75" hidden="1"/>
    <row r="10869" ht="12.75" hidden="1"/>
    <row r="10870" ht="12.75" hidden="1"/>
    <row r="10871" ht="12.75" hidden="1"/>
    <row r="10872" ht="12.75" hidden="1"/>
    <row r="10873" ht="12.75" hidden="1"/>
    <row r="10874" ht="12.75" hidden="1"/>
    <row r="10875" ht="12.75" hidden="1"/>
    <row r="10876" ht="12.75" hidden="1"/>
    <row r="10877" ht="12.75" hidden="1"/>
    <row r="10878" ht="12.75" hidden="1"/>
    <row r="10879" ht="12.75" hidden="1"/>
    <row r="10880" ht="12.75" hidden="1"/>
    <row r="10881" ht="12.75" hidden="1"/>
    <row r="10882" ht="12.75" hidden="1"/>
    <row r="10883" ht="12.75" hidden="1"/>
    <row r="10884" ht="12.75" hidden="1"/>
    <row r="10885" ht="12.75" hidden="1"/>
    <row r="10886" ht="12.75" hidden="1"/>
    <row r="10887" ht="12.75" hidden="1"/>
    <row r="10888" ht="12.75" hidden="1"/>
    <row r="10889" ht="12.75" hidden="1"/>
    <row r="10890" ht="12.75" hidden="1"/>
    <row r="10891" ht="12.75" hidden="1"/>
    <row r="10892" ht="12.75" hidden="1"/>
    <row r="10893" ht="12.75" hidden="1"/>
    <row r="10894" ht="12.75" hidden="1"/>
    <row r="10895" ht="12.75" hidden="1"/>
    <row r="10896" ht="12.75" hidden="1"/>
    <row r="10897" ht="12.75" hidden="1"/>
    <row r="10898" ht="12.75" hidden="1"/>
    <row r="10899" ht="12.75" hidden="1"/>
    <row r="10900" ht="12.75" hidden="1"/>
    <row r="10901" ht="12.75" hidden="1"/>
    <row r="10902" ht="12.75" hidden="1"/>
    <row r="10903" ht="12.75" hidden="1"/>
    <row r="10904" ht="12.75" hidden="1"/>
    <row r="10905" ht="12.75" hidden="1"/>
    <row r="10906" ht="12.75" hidden="1"/>
    <row r="10907" ht="12.75" hidden="1"/>
    <row r="10908" ht="12.75" hidden="1"/>
    <row r="10909" ht="12.75" hidden="1"/>
    <row r="10910" ht="12.75" hidden="1"/>
    <row r="10911" ht="12.75" hidden="1"/>
    <row r="10912" ht="12.75" hidden="1"/>
    <row r="10913" ht="12.75" hidden="1"/>
    <row r="10914" ht="12.75" hidden="1"/>
    <row r="10915" ht="12.75" hidden="1"/>
    <row r="10916" ht="12.75" hidden="1"/>
    <row r="10917" ht="12.75" hidden="1"/>
    <row r="10918" ht="12.75" hidden="1"/>
    <row r="10919" ht="12.75" hidden="1"/>
    <row r="10920" ht="12.75" hidden="1"/>
    <row r="10921" ht="12.75" hidden="1"/>
    <row r="10922" ht="12.75" hidden="1"/>
    <row r="10923" ht="12.75" hidden="1"/>
    <row r="10924" ht="12.75" hidden="1"/>
    <row r="10925" ht="12.75" hidden="1"/>
    <row r="10926" ht="12.75" hidden="1"/>
    <row r="10927" ht="12.75" hidden="1"/>
    <row r="10928" ht="12.75" hidden="1"/>
    <row r="10929" ht="12.75" hidden="1"/>
    <row r="10930" ht="12.75" hidden="1"/>
    <row r="10931" ht="12.75" hidden="1"/>
    <row r="10932" ht="12.75" hidden="1"/>
    <row r="10933" ht="12.75" hidden="1"/>
    <row r="10934" ht="12.75" hidden="1"/>
    <row r="10935" ht="12.75" hidden="1"/>
    <row r="10936" ht="12.75" hidden="1"/>
    <row r="10937" ht="12.75" hidden="1"/>
    <row r="10938" ht="12.75" hidden="1"/>
    <row r="10939" ht="12.75" hidden="1"/>
    <row r="10940" ht="12.75" hidden="1"/>
    <row r="10941" ht="12.75" hidden="1"/>
    <row r="10942" ht="12.75" hidden="1"/>
    <row r="10943" ht="12.75" hidden="1"/>
    <row r="10944" ht="12.75" hidden="1"/>
    <row r="10945" ht="12.75" hidden="1"/>
    <row r="10946" ht="12.75" hidden="1"/>
    <row r="10947" ht="12.75" hidden="1"/>
    <row r="10948" ht="12.75" hidden="1"/>
    <row r="10949" ht="12.75" hidden="1"/>
    <row r="10950" ht="12.75" hidden="1"/>
    <row r="10951" ht="12.75" hidden="1"/>
    <row r="10952" ht="12.75" hidden="1"/>
    <row r="10953" ht="12.75" hidden="1"/>
    <row r="10954" ht="12.75" hidden="1"/>
    <row r="10955" ht="12.75" hidden="1"/>
    <row r="10956" ht="12.75" hidden="1"/>
    <row r="10957" ht="12.75" hidden="1"/>
    <row r="10958" ht="12.75" hidden="1"/>
    <row r="10959" ht="12.75" hidden="1"/>
    <row r="10960" ht="12.75" hidden="1"/>
    <row r="10961" ht="12.75" hidden="1"/>
    <row r="10962" ht="12.75" hidden="1"/>
    <row r="10963" ht="12.75" hidden="1"/>
    <row r="10964" ht="12.75" hidden="1"/>
    <row r="10965" ht="12.75" hidden="1"/>
    <row r="10966" ht="12.75" hidden="1"/>
    <row r="10967" ht="12.75" hidden="1"/>
    <row r="10968" ht="12.75" hidden="1"/>
    <row r="10969" ht="12.75" hidden="1"/>
    <row r="10970" ht="12.75" hidden="1"/>
    <row r="10971" ht="12.75" hidden="1"/>
    <row r="10972" ht="12.75" hidden="1"/>
    <row r="10973" ht="12.75" hidden="1"/>
    <row r="10974" ht="12.75" hidden="1"/>
    <row r="10975" ht="12.75" hidden="1"/>
    <row r="10976" ht="12.75" hidden="1"/>
    <row r="10977" ht="12.75" hidden="1"/>
    <row r="10978" ht="12.75" hidden="1"/>
    <row r="10979" ht="12.75" hidden="1"/>
    <row r="10980" ht="12.75" hidden="1"/>
    <row r="10981" ht="12.75" hidden="1"/>
    <row r="10982" ht="12.75" hidden="1"/>
    <row r="10983" ht="12.75" hidden="1"/>
    <row r="10984" ht="12.75" hidden="1"/>
    <row r="10985" ht="12.75" hidden="1"/>
    <row r="10986" ht="12.75" hidden="1"/>
    <row r="10987" ht="12.75" hidden="1"/>
    <row r="10988" ht="12.75" hidden="1"/>
    <row r="10989" ht="12.75" hidden="1"/>
    <row r="10990" ht="12.75" hidden="1"/>
    <row r="10991" ht="12.75" hidden="1"/>
    <row r="10992" ht="12.75" hidden="1"/>
    <row r="10993" ht="12.75" hidden="1"/>
    <row r="10994" ht="12.75" hidden="1"/>
    <row r="10995" ht="12.75" hidden="1"/>
    <row r="10996" ht="12.75" hidden="1"/>
    <row r="10997" ht="12.75" hidden="1"/>
    <row r="10998" ht="12.75" hidden="1"/>
    <row r="10999" ht="12.75" hidden="1"/>
    <row r="11000" ht="12.75" hidden="1"/>
    <row r="11001" ht="12.75" hidden="1"/>
    <row r="11002" ht="12.75" hidden="1"/>
    <row r="11003" ht="12.75" hidden="1"/>
    <row r="11004" ht="12.75" hidden="1"/>
    <row r="11005" ht="12.75" hidden="1"/>
    <row r="11006" ht="12.75" hidden="1"/>
    <row r="11007" ht="12.75" hidden="1"/>
    <row r="11008" ht="12.75" hidden="1"/>
    <row r="11009" ht="12.75" hidden="1"/>
    <row r="11010" ht="12.75" hidden="1"/>
    <row r="11011" ht="12.75" hidden="1"/>
    <row r="11012" ht="12.75" hidden="1"/>
    <row r="11013" ht="12.75" hidden="1"/>
    <row r="11014" ht="12.75" hidden="1"/>
    <row r="11015" ht="12.75" hidden="1"/>
    <row r="11016" ht="12.75" hidden="1"/>
    <row r="11017" ht="12.75" hidden="1"/>
    <row r="11018" ht="12.75" hidden="1"/>
    <row r="11019" ht="12.75" hidden="1"/>
    <row r="11020" ht="12.75" hidden="1"/>
    <row r="11021" ht="12.75" hidden="1"/>
    <row r="11022" ht="12.75" hidden="1"/>
    <row r="11023" ht="12.75" hidden="1"/>
    <row r="11024" ht="12.75" hidden="1"/>
    <row r="11025" ht="12.75" hidden="1"/>
    <row r="11026" ht="12.75" hidden="1"/>
    <row r="11027" ht="12.75" hidden="1"/>
    <row r="11028" ht="12.75" hidden="1"/>
    <row r="11029" ht="12.75" hidden="1"/>
    <row r="11030" ht="12.75" hidden="1"/>
    <row r="11031" ht="12.75" hidden="1"/>
    <row r="11032" ht="12.75" hidden="1"/>
    <row r="11033" ht="12.75" hidden="1"/>
    <row r="11034" ht="12.75" hidden="1"/>
    <row r="11035" ht="12.75" hidden="1"/>
    <row r="11036" ht="12.75" hidden="1"/>
    <row r="11037" ht="12.75" hidden="1"/>
    <row r="11038" ht="12.75" hidden="1"/>
    <row r="11039" ht="12.75" hidden="1"/>
    <row r="11040" ht="12.75" hidden="1"/>
    <row r="11041" ht="12.75" hidden="1"/>
    <row r="11042" ht="12.75" hidden="1"/>
    <row r="11043" ht="12.75" hidden="1"/>
    <row r="11044" ht="12.75" hidden="1"/>
    <row r="11045" ht="12.75" hidden="1"/>
    <row r="11046" ht="12.75" hidden="1"/>
    <row r="11047" ht="12.75" hidden="1"/>
    <row r="11048" ht="12.75" hidden="1"/>
    <row r="11049" ht="12.75" hidden="1"/>
    <row r="11050" ht="12.75" hidden="1"/>
    <row r="11051" ht="12.75" hidden="1"/>
    <row r="11052" ht="12.75" hidden="1"/>
    <row r="11053" ht="12.75" hidden="1"/>
    <row r="11054" ht="12.75" hidden="1"/>
    <row r="11055" ht="12.75" hidden="1"/>
    <row r="11056" ht="12.75" hidden="1"/>
    <row r="11057" ht="12.75" hidden="1"/>
    <row r="11058" ht="12.75" hidden="1"/>
    <row r="11059" ht="12.75" hidden="1"/>
    <row r="11060" ht="12.75" hidden="1"/>
    <row r="11061" ht="12.75" hidden="1"/>
    <row r="11062" ht="12.75" hidden="1"/>
    <row r="11063" ht="12.75" hidden="1"/>
    <row r="11064" ht="12.75" hidden="1"/>
    <row r="11065" ht="12.75" hidden="1"/>
    <row r="11066" ht="12.75" hidden="1"/>
    <row r="11067" ht="12.75" hidden="1"/>
    <row r="11068" ht="12.75" hidden="1"/>
    <row r="11069" ht="12.75" hidden="1"/>
    <row r="11070" ht="12.75" hidden="1"/>
    <row r="11071" ht="12.75" hidden="1"/>
    <row r="11072" ht="12.75" hidden="1"/>
    <row r="11073" ht="12.75" hidden="1"/>
    <row r="11074" ht="12.75" hidden="1"/>
    <row r="11075" ht="12.75" hidden="1"/>
    <row r="11076" ht="12.75" hidden="1"/>
    <row r="11077" ht="12.75" hidden="1"/>
    <row r="11078" ht="12.75" hidden="1"/>
    <row r="11079" ht="12.75" hidden="1"/>
    <row r="11080" ht="12.75" hidden="1"/>
    <row r="11081" ht="12.75" hidden="1"/>
    <row r="11082" ht="12.75" hidden="1"/>
    <row r="11083" ht="12.75" hidden="1"/>
    <row r="11084" ht="12.75" hidden="1"/>
    <row r="11085" ht="12.75" hidden="1"/>
    <row r="11086" ht="12.75" hidden="1"/>
    <row r="11087" ht="12.75" hidden="1"/>
    <row r="11088" ht="12.75" hidden="1"/>
    <row r="11089" ht="12.75" hidden="1"/>
    <row r="11090" ht="12.75" hidden="1"/>
    <row r="11091" ht="12.75" hidden="1"/>
    <row r="11092" ht="12.75" hidden="1"/>
    <row r="11093" ht="12.75" hidden="1"/>
    <row r="11094" ht="12.75" hidden="1"/>
    <row r="11095" ht="12.75" hidden="1"/>
    <row r="11096" ht="12.75" hidden="1"/>
    <row r="11097" ht="12.75" hidden="1"/>
    <row r="11098" ht="12.75" hidden="1"/>
    <row r="11099" ht="12.75" hidden="1"/>
    <row r="11100" ht="12.75" hidden="1"/>
    <row r="11101" ht="12.75" hidden="1"/>
    <row r="11102" ht="12.75" hidden="1"/>
    <row r="11103" ht="12.75" hidden="1"/>
    <row r="11104" ht="12.75" hidden="1"/>
    <row r="11105" ht="12.75" hidden="1"/>
    <row r="11106" ht="12.75" hidden="1"/>
    <row r="11107" ht="12.75" hidden="1"/>
    <row r="11108" ht="12.75" hidden="1"/>
    <row r="11109" ht="12.75" hidden="1"/>
    <row r="11110" ht="12.75" hidden="1"/>
    <row r="11111" ht="12.75" hidden="1"/>
    <row r="11112" ht="12.75" hidden="1"/>
    <row r="11113" ht="12.75" hidden="1"/>
    <row r="11114" ht="12.75" hidden="1"/>
    <row r="11115" ht="12.75" hidden="1"/>
    <row r="11116" ht="12.75" hidden="1"/>
    <row r="11117" ht="12.75" hidden="1"/>
    <row r="11118" ht="12.75" hidden="1"/>
    <row r="11119" ht="12.75" hidden="1"/>
    <row r="11120" ht="12.75" hidden="1"/>
    <row r="11121" ht="12.75" hidden="1"/>
    <row r="11122" ht="12.75" hidden="1"/>
    <row r="11123" ht="12.75" hidden="1"/>
    <row r="11124" ht="12.75" hidden="1"/>
    <row r="11125" ht="12.75" hidden="1"/>
    <row r="11126" ht="12.75" hidden="1"/>
    <row r="11127" ht="12.75" hidden="1"/>
    <row r="11128" ht="12.75" hidden="1"/>
    <row r="11129" ht="12.75" hidden="1"/>
    <row r="11130" ht="12.75" hidden="1"/>
    <row r="11131" ht="12.75" hidden="1"/>
    <row r="11132" ht="12.75" hidden="1"/>
    <row r="11133" ht="12.75" hidden="1"/>
    <row r="11134" ht="12.75" hidden="1"/>
    <row r="11135" ht="12.75" hidden="1"/>
    <row r="11136" ht="12.75" hidden="1"/>
    <row r="11137" ht="12.75" hidden="1"/>
    <row r="11138" ht="12.75" hidden="1"/>
    <row r="11139" ht="12.75" hidden="1"/>
    <row r="11140" ht="12.75" hidden="1"/>
    <row r="11141" ht="12.75" hidden="1"/>
    <row r="11142" ht="12.75" hidden="1"/>
    <row r="11143" ht="12.75" hidden="1"/>
    <row r="11144" ht="12.75" hidden="1"/>
    <row r="11145" ht="12.75" hidden="1"/>
    <row r="11146" ht="12.75" hidden="1"/>
    <row r="11147" ht="12.75" hidden="1"/>
    <row r="11148" ht="12.75" hidden="1"/>
    <row r="11149" ht="12.75" hidden="1"/>
    <row r="11150" ht="12.75" hidden="1"/>
    <row r="11151" ht="12.75" hidden="1"/>
    <row r="11152" ht="12.75" hidden="1"/>
    <row r="11153" ht="12.75" hidden="1"/>
    <row r="11154" ht="12.75" hidden="1"/>
    <row r="11155" ht="12.75" hidden="1"/>
    <row r="11156" ht="12.75" hidden="1"/>
    <row r="11157" ht="12.75" hidden="1"/>
    <row r="11158" ht="12.75" hidden="1"/>
    <row r="11159" ht="12.75" hidden="1"/>
    <row r="11160" ht="12.75" hidden="1"/>
    <row r="11161" ht="12.75" hidden="1"/>
    <row r="11162" ht="12.75" hidden="1"/>
    <row r="11163" ht="12.75" hidden="1"/>
    <row r="11164" ht="12.75" hidden="1"/>
    <row r="11165" ht="12.75" hidden="1"/>
    <row r="11166" ht="12.75" hidden="1"/>
    <row r="11167" ht="12.75" hidden="1"/>
    <row r="11168" ht="12.75" hidden="1"/>
    <row r="11169" ht="12.75" hidden="1"/>
    <row r="11170" ht="12.75" hidden="1"/>
    <row r="11171" ht="12.75" hidden="1"/>
    <row r="11172" ht="12.75" hidden="1"/>
    <row r="11173" ht="12.75" hidden="1"/>
    <row r="11174" ht="12.75" hidden="1"/>
    <row r="11175" ht="12.75" hidden="1"/>
    <row r="11176" ht="12.75" hidden="1"/>
    <row r="11177" ht="12.75" hidden="1"/>
    <row r="11178" ht="12.75" hidden="1"/>
    <row r="11179" ht="12.75" hidden="1"/>
    <row r="11180" ht="12.75" hidden="1"/>
    <row r="11181" ht="12.75" hidden="1"/>
    <row r="11182" ht="12.75" hidden="1"/>
    <row r="11183" ht="12.75" hidden="1"/>
    <row r="11184" ht="12.75" hidden="1"/>
    <row r="11185" ht="12.75" hidden="1"/>
    <row r="11186" ht="12.75" hidden="1"/>
    <row r="11187" ht="12.75" hidden="1"/>
    <row r="11188" ht="12.75" hidden="1"/>
    <row r="11189" ht="12.75" hidden="1"/>
    <row r="11190" ht="12.75" hidden="1"/>
    <row r="11191" ht="12.75" hidden="1"/>
    <row r="11192" ht="12.75" hidden="1"/>
    <row r="11193" ht="12.75" hidden="1"/>
    <row r="11194" ht="12.75" hidden="1"/>
    <row r="11195" ht="12.75" hidden="1"/>
    <row r="11196" ht="12.75" hidden="1"/>
    <row r="11197" ht="12.75" hidden="1"/>
    <row r="11198" ht="12.75" hidden="1"/>
    <row r="11199" ht="12.75" hidden="1"/>
    <row r="11200" ht="12.75" hidden="1"/>
    <row r="11201" ht="12.75" hidden="1"/>
    <row r="11202" ht="12.75" hidden="1"/>
    <row r="11203" ht="12.75" hidden="1"/>
    <row r="11204" ht="12.75" hidden="1"/>
    <row r="11205" ht="12.75" hidden="1"/>
    <row r="11206" ht="12.75" hidden="1"/>
    <row r="11207" ht="12.75" hidden="1"/>
    <row r="11208" ht="12.75" hidden="1"/>
    <row r="11209" ht="12.75" hidden="1"/>
    <row r="11210" ht="12.75" hidden="1"/>
    <row r="11211" ht="12.75" hidden="1"/>
    <row r="11212" ht="12.75" hidden="1"/>
    <row r="11213" ht="12.75" hidden="1"/>
    <row r="11214" ht="12.75" hidden="1"/>
    <row r="11215" ht="12.75" hidden="1"/>
    <row r="11216" ht="12.75" hidden="1"/>
    <row r="11217" ht="12.75" hidden="1"/>
    <row r="11218" ht="12.75" hidden="1"/>
    <row r="11219" ht="12.75" hidden="1"/>
    <row r="11220" ht="12.75" hidden="1"/>
    <row r="11221" ht="12.75" hidden="1"/>
    <row r="11222" ht="12.75" hidden="1"/>
    <row r="11223" ht="12.75" hidden="1"/>
    <row r="11224" ht="12.75" hidden="1"/>
    <row r="11225" ht="12.75" hidden="1"/>
    <row r="11226" ht="12.75" hidden="1"/>
    <row r="11227" ht="12.75" hidden="1"/>
    <row r="11228" ht="12.75" hidden="1"/>
    <row r="11229" ht="12.75" hidden="1"/>
    <row r="11230" ht="12.75" hidden="1"/>
    <row r="11231" ht="12.75" hidden="1"/>
    <row r="11232" ht="12.75" hidden="1"/>
    <row r="11233" ht="12.75" hidden="1"/>
    <row r="11234" ht="12.75" hidden="1"/>
    <row r="11235" ht="12.75" hidden="1"/>
    <row r="11236" ht="12.75" hidden="1"/>
    <row r="11237" ht="12.75" hidden="1"/>
    <row r="11238" ht="12.75" hidden="1"/>
    <row r="11239" ht="12.75" hidden="1"/>
    <row r="11240" ht="12.75" hidden="1"/>
    <row r="11241" ht="12.75" hidden="1"/>
    <row r="11242" ht="12.75" hidden="1"/>
    <row r="11243" ht="12.75" hidden="1"/>
    <row r="11244" ht="12.75" hidden="1"/>
    <row r="11245" ht="12.75" hidden="1"/>
    <row r="11246" ht="12.75" hidden="1"/>
    <row r="11247" ht="12.75" hidden="1"/>
    <row r="11248" ht="12.75" hidden="1"/>
    <row r="11249" ht="12.75" hidden="1"/>
    <row r="11250" ht="12.75" hidden="1"/>
    <row r="11251" ht="12.75" hidden="1"/>
    <row r="11252" ht="12.75" hidden="1"/>
    <row r="11253" ht="12.75" hidden="1"/>
    <row r="11254" ht="12.75" hidden="1"/>
    <row r="11255" ht="12.75" hidden="1"/>
    <row r="11256" ht="12.75" hidden="1"/>
    <row r="11257" ht="12.75" hidden="1"/>
    <row r="11258" ht="12.75" hidden="1"/>
    <row r="11259" ht="12.75" hidden="1"/>
    <row r="11260" ht="12.75" hidden="1"/>
    <row r="11261" ht="12.75" hidden="1"/>
    <row r="11262" ht="12.75" hidden="1"/>
    <row r="11263" ht="12.75" hidden="1"/>
    <row r="11264" ht="12.75" hidden="1"/>
    <row r="11265" ht="12.75" hidden="1"/>
    <row r="11266" ht="12.75" hidden="1"/>
    <row r="11267" ht="12.75" hidden="1"/>
    <row r="11268" ht="12.75" hidden="1"/>
    <row r="11269" ht="12.75" hidden="1"/>
    <row r="11270" ht="12.75" hidden="1"/>
    <row r="11271" ht="12.75" hidden="1"/>
    <row r="11272" ht="12.75" hidden="1"/>
    <row r="11273" ht="12.75" hidden="1"/>
    <row r="11274" ht="12.75" hidden="1"/>
    <row r="11275" ht="12.75" hidden="1"/>
    <row r="11276" ht="12.75" hidden="1"/>
    <row r="11277" ht="12.75" hidden="1"/>
    <row r="11278" ht="12.75" hidden="1"/>
    <row r="11279" ht="12.75" hidden="1"/>
    <row r="11280" ht="12.75" hidden="1"/>
    <row r="11281" ht="12.75" hidden="1"/>
    <row r="11282" ht="12.75" hidden="1"/>
    <row r="11283" ht="12.75" hidden="1"/>
    <row r="11284" ht="12.75" hidden="1"/>
    <row r="11285" ht="12.75" hidden="1"/>
    <row r="11286" ht="12.75" hidden="1"/>
    <row r="11287" ht="12.75" hidden="1"/>
    <row r="11288" ht="12.75" hidden="1"/>
    <row r="11289" ht="12.75" hidden="1"/>
    <row r="11290" ht="12.75" hidden="1"/>
    <row r="11291" ht="12.75" hidden="1"/>
    <row r="11292" ht="12.75" hidden="1"/>
    <row r="11293" ht="12.75" hidden="1"/>
    <row r="11294" ht="12.75" hidden="1"/>
    <row r="11295" ht="12.75" hidden="1"/>
    <row r="11296" ht="12.75" hidden="1"/>
    <row r="11297" ht="12.75" hidden="1"/>
    <row r="11298" ht="12.75" hidden="1"/>
    <row r="11299" ht="12.75" hidden="1"/>
    <row r="11300" ht="12.75" hidden="1"/>
    <row r="11301" ht="12.75" hidden="1"/>
    <row r="11302" ht="12.75" hidden="1"/>
    <row r="11303" ht="12.75" hidden="1"/>
    <row r="11304" ht="12.75" hidden="1"/>
    <row r="11305" ht="12.75" hidden="1"/>
    <row r="11306" ht="12.75" hidden="1"/>
    <row r="11307" ht="12.75" hidden="1"/>
    <row r="11308" ht="12.75" hidden="1"/>
    <row r="11309" ht="12.75" hidden="1"/>
    <row r="11310" ht="12.75" hidden="1"/>
    <row r="11311" ht="12.75" hidden="1"/>
    <row r="11312" ht="12.75" hidden="1"/>
    <row r="11313" ht="12.75" hidden="1"/>
    <row r="11314" ht="12.75" hidden="1"/>
    <row r="11315" ht="12.75" hidden="1"/>
    <row r="11316" ht="12.75" hidden="1"/>
    <row r="11317" ht="12.75" hidden="1"/>
    <row r="11318" ht="12.75" hidden="1"/>
    <row r="11319" ht="12.75" hidden="1"/>
    <row r="11320" ht="12.75" hidden="1"/>
    <row r="11321" ht="12.75" hidden="1"/>
    <row r="11322" ht="12.75" hidden="1"/>
    <row r="11323" ht="12.75" hidden="1"/>
    <row r="11324" ht="12.75" hidden="1"/>
    <row r="11325" ht="12.75" hidden="1"/>
    <row r="11326" ht="12.75" hidden="1"/>
    <row r="11327" ht="12.75" hidden="1"/>
    <row r="11328" ht="12.75" hidden="1"/>
    <row r="11329" ht="12.75" hidden="1"/>
    <row r="11330" ht="12.75" hidden="1"/>
    <row r="11331" ht="12.75" hidden="1"/>
    <row r="11332" ht="12.75" hidden="1"/>
    <row r="11333" ht="12.75" hidden="1"/>
    <row r="11334" ht="12.75" hidden="1"/>
    <row r="11335" ht="12.75" hidden="1"/>
    <row r="11336" ht="12.75" hidden="1"/>
    <row r="11337" ht="12.75" hidden="1"/>
    <row r="11338" ht="12.75" hidden="1"/>
    <row r="11339" ht="12.75" hidden="1"/>
    <row r="11340" ht="12.75" hidden="1"/>
    <row r="11341" ht="12.75" hidden="1"/>
    <row r="11342" ht="12.75" hidden="1"/>
    <row r="11343" ht="12.75" hidden="1"/>
    <row r="11344" ht="12.75" hidden="1"/>
    <row r="11345" ht="12.75" hidden="1"/>
    <row r="11346" ht="12.75" hidden="1"/>
    <row r="11347" ht="12.75" hidden="1"/>
    <row r="11348" ht="12.75" hidden="1"/>
    <row r="11349" ht="12.75" hidden="1"/>
    <row r="11350" ht="12.75" hidden="1"/>
    <row r="11351" ht="12.75" hidden="1"/>
    <row r="11352" ht="12.75" hidden="1"/>
    <row r="11353" ht="12.75" hidden="1"/>
    <row r="11354" ht="12.75" hidden="1"/>
    <row r="11355" ht="12.75" hidden="1"/>
    <row r="11356" ht="12.75" hidden="1"/>
    <row r="11357" ht="12.75" hidden="1"/>
    <row r="11358" ht="12.75" hidden="1"/>
    <row r="11359" ht="12.75" hidden="1"/>
    <row r="11360" ht="12.75" hidden="1"/>
    <row r="11361" ht="12.75" hidden="1"/>
    <row r="11362" ht="12.75" hidden="1"/>
    <row r="11363" ht="12.75" hidden="1"/>
    <row r="11364" ht="12.75" hidden="1"/>
    <row r="11365" ht="12.75" hidden="1"/>
    <row r="11366" ht="12.75" hidden="1"/>
    <row r="11367" ht="12.75" hidden="1"/>
    <row r="11368" ht="12.75" hidden="1"/>
    <row r="11369" ht="12.75" hidden="1"/>
    <row r="11370" ht="12.75" hidden="1"/>
    <row r="11371" ht="12.75" hidden="1"/>
    <row r="11372" ht="12.75" hidden="1"/>
    <row r="11373" ht="12.75" hidden="1"/>
    <row r="11374" ht="12.75" hidden="1"/>
    <row r="11375" ht="12.75" hidden="1"/>
    <row r="11376" ht="12.75" hidden="1"/>
    <row r="11377" ht="12.75" hidden="1"/>
    <row r="11378" ht="12.75" hidden="1"/>
    <row r="11379" ht="12.75" hidden="1"/>
    <row r="11380" ht="12.75" hidden="1"/>
    <row r="11381" ht="12.75" hidden="1"/>
    <row r="11382" ht="12.75" hidden="1"/>
    <row r="11383" ht="12.75" hidden="1"/>
    <row r="11384" ht="12.75" hidden="1"/>
    <row r="11385" ht="12.75" hidden="1"/>
    <row r="11386" ht="12.75" hidden="1"/>
    <row r="11387" ht="12.75" hidden="1"/>
    <row r="11388" ht="12.75" hidden="1"/>
    <row r="11389" ht="12.75" hidden="1"/>
    <row r="11390" ht="12.75" hidden="1"/>
    <row r="11391" ht="12.75" hidden="1"/>
    <row r="11392" ht="12.75" hidden="1"/>
    <row r="11393" ht="12.75" hidden="1"/>
    <row r="11394" ht="12.75" hidden="1"/>
    <row r="11395" ht="12.75" hidden="1"/>
    <row r="11396" ht="12.75" hidden="1"/>
    <row r="11397" ht="12.75" hidden="1"/>
    <row r="11398" ht="12.75" hidden="1"/>
    <row r="11399" ht="12.75" hidden="1"/>
    <row r="11400" ht="12.75" hidden="1"/>
    <row r="11401" ht="12.75" hidden="1"/>
    <row r="11402" ht="12.75" hidden="1"/>
    <row r="11403" ht="12.75" hidden="1"/>
    <row r="11404" ht="12.75" hidden="1"/>
    <row r="11405" ht="12.75" hidden="1"/>
    <row r="11406" ht="12.75" hidden="1"/>
    <row r="11407" ht="12.75" hidden="1"/>
    <row r="11408" ht="12.75" hidden="1"/>
    <row r="11409" ht="12.75" hidden="1"/>
    <row r="11410" ht="12.75" hidden="1"/>
    <row r="11411" ht="12.75" hidden="1"/>
    <row r="11412" ht="12.75" hidden="1"/>
    <row r="11413" ht="12.75" hidden="1"/>
    <row r="11414" ht="12.75" hidden="1"/>
    <row r="11415" ht="12.75" hidden="1"/>
    <row r="11416" ht="12.75" hidden="1"/>
    <row r="11417" ht="12.75" hidden="1"/>
    <row r="11418" ht="12.75" hidden="1"/>
    <row r="11419" ht="12.75" hidden="1"/>
    <row r="11420" ht="12.75" hidden="1"/>
    <row r="11421" ht="12.75" hidden="1"/>
    <row r="11422" ht="12.75" hidden="1"/>
    <row r="11423" ht="12.75" hidden="1"/>
    <row r="11424" ht="12.75" hidden="1"/>
    <row r="11425" ht="12.75" hidden="1"/>
    <row r="11426" ht="12.75" hidden="1"/>
    <row r="11427" ht="12.75" hidden="1"/>
    <row r="11428" ht="12.75" hidden="1"/>
    <row r="11429" ht="12.75" hidden="1"/>
    <row r="11430" ht="12.75" hidden="1"/>
    <row r="11431" ht="12.75" hidden="1"/>
    <row r="11432" ht="12.75" hidden="1"/>
    <row r="11433" ht="12.75" hidden="1"/>
    <row r="11434" ht="12.75" hidden="1"/>
    <row r="11435" ht="12.75" hidden="1"/>
    <row r="11436" ht="12.75" hidden="1"/>
    <row r="11437" ht="12.75" hidden="1"/>
    <row r="11438" ht="12.75" hidden="1"/>
    <row r="11439" ht="12.75" hidden="1"/>
    <row r="11440" ht="12.75" hidden="1"/>
    <row r="11441" ht="12.75" hidden="1"/>
    <row r="11442" ht="12.75" hidden="1"/>
    <row r="11443" ht="12.75" hidden="1"/>
    <row r="11444" ht="12.75" hidden="1"/>
    <row r="11445" ht="12.75" hidden="1"/>
    <row r="11446" ht="12.75" hidden="1"/>
    <row r="11447" ht="12.75" hidden="1"/>
    <row r="11448" ht="12.75" hidden="1"/>
    <row r="11449" ht="12.75" hidden="1"/>
    <row r="11450" ht="12.75" hidden="1"/>
    <row r="11451" ht="12.75" hidden="1"/>
    <row r="11452" ht="12.75" hidden="1"/>
    <row r="11453" ht="12.75" hidden="1"/>
    <row r="11454" ht="12.75" hidden="1"/>
    <row r="11455" ht="12.75" hidden="1"/>
    <row r="11456" ht="12.75" hidden="1"/>
    <row r="11457" ht="12.75" hidden="1"/>
    <row r="11458" ht="12.75" hidden="1"/>
    <row r="11459" ht="12.75" hidden="1"/>
    <row r="11460" ht="12.75" hidden="1"/>
    <row r="11461" ht="12.75" hidden="1"/>
    <row r="11462" ht="12.75" hidden="1"/>
    <row r="11463" ht="12.75" hidden="1"/>
    <row r="11464" ht="12.75" hidden="1"/>
    <row r="11465" ht="12.75" hidden="1"/>
    <row r="11466" ht="12.75" hidden="1"/>
    <row r="11467" ht="12.75" hidden="1"/>
    <row r="11468" ht="12.75" hidden="1"/>
    <row r="11469" ht="12.75" hidden="1"/>
    <row r="11470" ht="12.75" hidden="1"/>
    <row r="11471" ht="12.75" hidden="1"/>
    <row r="11472" ht="12.75" hidden="1"/>
    <row r="11473" ht="12.75" hidden="1"/>
    <row r="11474" ht="12.75" hidden="1"/>
    <row r="11475" ht="12.75" hidden="1"/>
    <row r="11476" ht="12.75" hidden="1"/>
    <row r="11477" ht="12.75" hidden="1"/>
    <row r="11478" ht="12.75" hidden="1"/>
    <row r="11479" ht="12.75" hidden="1"/>
    <row r="11480" ht="12.75" hidden="1"/>
    <row r="11481" ht="12.75" hidden="1"/>
    <row r="11482" ht="12.75" hidden="1"/>
    <row r="11483" ht="12.75" hidden="1"/>
    <row r="11484" ht="12.75" hidden="1"/>
    <row r="11485" ht="12.75" hidden="1"/>
    <row r="11486" ht="12.75" hidden="1"/>
    <row r="11487" ht="12.75" hidden="1"/>
    <row r="11488" ht="12.75" hidden="1"/>
    <row r="11489" ht="12.75" hidden="1"/>
    <row r="11490" ht="12.75" hidden="1"/>
    <row r="11491" ht="12.75" hidden="1"/>
    <row r="11492" ht="12.75" hidden="1"/>
    <row r="11493" ht="12.75" hidden="1"/>
    <row r="11494" ht="12.75" hidden="1"/>
    <row r="11495" ht="12.75" hidden="1"/>
    <row r="11496" ht="12.75" hidden="1"/>
    <row r="11497" ht="12.75" hidden="1"/>
    <row r="11498" ht="12.75" hidden="1"/>
    <row r="11499" ht="12.75" hidden="1"/>
    <row r="11500" ht="12.75" hidden="1"/>
    <row r="11501" ht="12.75" hidden="1"/>
    <row r="11502" ht="12.75" hidden="1"/>
    <row r="11503" ht="12.75" hidden="1"/>
    <row r="11504" ht="12.75" hidden="1"/>
    <row r="11505" ht="12.75" hidden="1"/>
    <row r="11506" ht="12.75" hidden="1"/>
    <row r="11507" ht="12.75" hidden="1"/>
    <row r="11508" ht="12.75" hidden="1"/>
    <row r="11509" ht="12.75" hidden="1"/>
    <row r="11510" ht="12.75" hidden="1"/>
    <row r="11511" ht="12.75" hidden="1"/>
    <row r="11512" ht="12.75" hidden="1"/>
    <row r="11513" ht="12.75" hidden="1"/>
    <row r="11514" ht="12.75" hidden="1"/>
    <row r="11515" ht="12.75" hidden="1"/>
    <row r="11516" ht="12.75" hidden="1"/>
    <row r="11517" ht="12.75" hidden="1"/>
    <row r="11518" ht="12.75" hidden="1"/>
    <row r="11519" ht="12.75" hidden="1"/>
    <row r="11520" ht="12.75" hidden="1"/>
    <row r="11521" ht="12.75" hidden="1"/>
    <row r="11522" ht="12.75" hidden="1"/>
    <row r="11523" ht="12.75" hidden="1"/>
    <row r="11524" ht="12.75" hidden="1"/>
    <row r="11525" ht="12.75" hidden="1"/>
    <row r="11526" ht="12.75" hidden="1"/>
    <row r="11527" ht="12.75" hidden="1"/>
    <row r="11528" ht="12.75" hidden="1"/>
    <row r="11529" ht="12.75" hidden="1"/>
    <row r="11530" ht="12.75" hidden="1"/>
    <row r="11531" ht="12.75" hidden="1"/>
    <row r="11532" ht="12.75" hidden="1"/>
    <row r="11533" ht="12.75" hidden="1"/>
    <row r="11534" ht="12.75" hidden="1"/>
    <row r="11535" ht="12.75" hidden="1"/>
    <row r="11536" ht="12.75" hidden="1"/>
    <row r="11537" ht="12.75" hidden="1"/>
    <row r="11538" ht="12.75" hidden="1"/>
    <row r="11539" ht="12.75" hidden="1"/>
    <row r="11540" ht="12.75" hidden="1"/>
    <row r="11541" ht="12.75" hidden="1"/>
    <row r="11542" ht="12.75" hidden="1"/>
    <row r="11543" ht="12.75" hidden="1"/>
    <row r="11544" ht="12.75" hidden="1"/>
    <row r="11545" ht="12.75" hidden="1"/>
    <row r="11546" ht="12.75" hidden="1"/>
    <row r="11547" ht="12.75" hidden="1"/>
    <row r="11548" ht="12.75" hidden="1"/>
    <row r="11549" ht="12.75" hidden="1"/>
    <row r="11550" ht="12.75" hidden="1"/>
    <row r="11551" ht="12.75" hidden="1"/>
    <row r="11552" ht="12.75" hidden="1"/>
    <row r="11553" ht="12.75" hidden="1"/>
    <row r="11554" ht="12.75" hidden="1"/>
    <row r="11555" ht="12.75" hidden="1"/>
    <row r="11556" ht="12.75" hidden="1"/>
    <row r="11557" ht="12.75" hidden="1"/>
    <row r="11558" ht="12.75" hidden="1"/>
    <row r="11559" ht="12.75" hidden="1"/>
    <row r="11560" ht="12.75" hidden="1"/>
    <row r="11561" ht="12.75" hidden="1"/>
    <row r="11562" ht="12.75" hidden="1"/>
    <row r="11563" ht="12.75" hidden="1"/>
    <row r="11564" ht="12.75" hidden="1"/>
    <row r="11565" ht="12.75" hidden="1"/>
    <row r="11566" ht="12.75" hidden="1"/>
    <row r="11567" ht="12.75" hidden="1"/>
    <row r="11568" ht="12.75" hidden="1"/>
    <row r="11569" ht="12.75" hidden="1"/>
    <row r="11570" ht="12.75" hidden="1"/>
    <row r="11571" ht="12.75" hidden="1"/>
    <row r="11572" ht="12.75" hidden="1"/>
    <row r="11573" ht="12.75" hidden="1"/>
    <row r="11574" ht="12.75" hidden="1"/>
    <row r="11575" ht="12.75" hidden="1"/>
    <row r="11576" ht="12.75" hidden="1"/>
    <row r="11577" ht="12.75" hidden="1"/>
    <row r="11578" ht="12.75" hidden="1"/>
    <row r="11579" ht="12.75" hidden="1"/>
    <row r="11580" ht="12.75" hidden="1"/>
    <row r="11581" ht="12.75" hidden="1"/>
    <row r="11582" ht="12.75" hidden="1"/>
    <row r="11583" ht="12.75" hidden="1"/>
    <row r="11584" ht="12.75" hidden="1"/>
    <row r="11585" ht="12.75" hidden="1"/>
    <row r="11586" ht="12.75" hidden="1"/>
    <row r="11587" ht="12.75" hidden="1"/>
    <row r="11588" ht="12.75" hidden="1"/>
    <row r="11589" ht="12.75" hidden="1"/>
    <row r="11590" ht="12.75" hidden="1"/>
    <row r="11591" ht="12.75" hidden="1"/>
    <row r="11592" ht="12.75" hidden="1"/>
    <row r="11593" ht="12.75" hidden="1"/>
    <row r="11594" ht="12.75" hidden="1"/>
    <row r="11595" ht="12.75" hidden="1"/>
    <row r="11596" ht="12.75" hidden="1"/>
    <row r="11597" ht="12.75" hidden="1"/>
    <row r="11598" ht="12.75" hidden="1"/>
    <row r="11599" ht="12.75" hidden="1"/>
    <row r="11600" ht="12.75" hidden="1"/>
    <row r="11601" ht="12.75" hidden="1"/>
    <row r="11602" ht="12.75" hidden="1"/>
    <row r="11603" ht="12.75" hidden="1"/>
    <row r="11604" ht="12.75" hidden="1"/>
    <row r="11605" ht="12.75" hidden="1"/>
    <row r="11606" ht="12.75" hidden="1"/>
    <row r="11607" ht="12.75" hidden="1"/>
    <row r="11608" ht="12.75" hidden="1"/>
    <row r="11609" ht="12.75" hidden="1"/>
    <row r="11610" ht="12.75" hidden="1"/>
    <row r="11611" ht="12.75" hidden="1"/>
    <row r="11612" ht="12.75" hidden="1"/>
    <row r="11613" ht="12.75" hidden="1"/>
    <row r="11614" ht="12.75" hidden="1"/>
    <row r="11615" ht="12.75" hidden="1"/>
    <row r="11616" ht="12.75" hidden="1"/>
    <row r="11617" ht="12.75" hidden="1"/>
    <row r="11618" ht="12.75" hidden="1"/>
    <row r="11619" ht="12.75" hidden="1"/>
    <row r="11620" ht="12.75" hidden="1"/>
    <row r="11621" ht="12.75" hidden="1"/>
    <row r="11622" ht="12.75" hidden="1"/>
    <row r="11623" ht="12.75" hidden="1"/>
    <row r="11624" ht="12.75" hidden="1"/>
    <row r="11625" ht="12.75" hidden="1"/>
    <row r="11626" ht="12.75" hidden="1"/>
    <row r="11627" ht="12.75" hidden="1"/>
    <row r="11628" ht="12.75" hidden="1"/>
    <row r="11629" ht="12.75" hidden="1"/>
    <row r="11630" ht="12.75" hidden="1"/>
    <row r="11631" ht="12.75" hidden="1"/>
    <row r="11632" ht="12.75" hidden="1"/>
    <row r="11633" ht="12.75" hidden="1"/>
    <row r="11634" ht="12.75" hidden="1"/>
    <row r="11635" ht="12.75" hidden="1"/>
    <row r="11636" ht="12.75" hidden="1"/>
    <row r="11637" ht="12.75" hidden="1"/>
    <row r="11638" ht="12.75" hidden="1"/>
    <row r="11639" ht="12.75" hidden="1"/>
    <row r="11640" ht="12.75" hidden="1"/>
    <row r="11641" ht="12.75" hidden="1"/>
    <row r="11642" ht="12.75" hidden="1"/>
    <row r="11643" ht="12.75" hidden="1"/>
    <row r="11644" ht="12.75" hidden="1"/>
    <row r="11645" ht="12.75" hidden="1"/>
    <row r="11646" ht="12.75" hidden="1"/>
    <row r="11647" ht="12.75" hidden="1"/>
    <row r="11648" ht="12.75" hidden="1"/>
    <row r="11649" ht="12.75" hidden="1"/>
    <row r="11650" ht="12.75" hidden="1"/>
    <row r="11651" ht="12.75" hidden="1"/>
    <row r="11652" ht="12.75" hidden="1"/>
    <row r="11653" ht="12.75" hidden="1"/>
    <row r="11654" ht="12.75" hidden="1"/>
    <row r="11655" ht="12.75" hidden="1"/>
    <row r="11656" ht="12.75" hidden="1"/>
    <row r="11657" ht="12.75" hidden="1"/>
    <row r="11658" ht="12.75" hidden="1"/>
    <row r="11659" ht="12.75" hidden="1"/>
    <row r="11660" ht="12.75" hidden="1"/>
    <row r="11661" ht="12.75" hidden="1"/>
    <row r="11662" ht="12.75" hidden="1"/>
    <row r="11663" ht="12.75" hidden="1"/>
    <row r="11664" ht="12.75" hidden="1"/>
    <row r="11665" ht="12.75" hidden="1"/>
    <row r="11666" ht="12.75" hidden="1"/>
    <row r="11667" ht="12.75" hidden="1"/>
    <row r="11668" ht="12.75" hidden="1"/>
    <row r="11669" ht="12.75" hidden="1"/>
    <row r="11670" ht="12.75" hidden="1"/>
    <row r="11671" ht="12.75" hidden="1"/>
    <row r="11672" ht="12.75" hidden="1"/>
    <row r="11673" ht="12.75" hidden="1"/>
    <row r="11674" ht="12.75" hidden="1"/>
    <row r="11675" ht="12.75" hidden="1"/>
    <row r="11676" ht="12.75" hidden="1"/>
    <row r="11677" ht="12.75" hidden="1"/>
    <row r="11678" ht="12.75" hidden="1"/>
    <row r="11679" ht="12.75" hidden="1"/>
    <row r="11680" ht="12.75" hidden="1"/>
    <row r="11681" ht="12.75" hidden="1"/>
    <row r="11682" ht="12.75" hidden="1"/>
    <row r="11683" ht="12.75" hidden="1"/>
    <row r="11684" ht="12.75" hidden="1"/>
    <row r="11685" ht="12.75" hidden="1"/>
    <row r="11686" ht="12.75" hidden="1"/>
    <row r="11687" ht="12.75" hidden="1"/>
    <row r="11688" ht="12.75" hidden="1"/>
    <row r="11689" ht="12.75" hidden="1"/>
    <row r="11690" ht="12.75" hidden="1"/>
    <row r="11691" ht="12.75" hidden="1"/>
    <row r="11692" ht="12.75" hidden="1"/>
    <row r="11693" ht="12.75" hidden="1"/>
    <row r="11694" ht="12.75" hidden="1"/>
    <row r="11695" ht="12.75" hidden="1"/>
    <row r="11696" ht="12.75" hidden="1"/>
    <row r="11697" ht="12.75" hidden="1"/>
    <row r="11698" ht="12.75" hidden="1"/>
    <row r="11699" ht="12.75" hidden="1"/>
    <row r="11700" ht="12.75" hidden="1"/>
    <row r="11701" ht="12.75" hidden="1"/>
    <row r="11702" ht="12.75" hidden="1"/>
    <row r="11703" ht="12.75" hidden="1"/>
    <row r="11704" ht="12.75" hidden="1"/>
    <row r="11705" ht="12.75" hidden="1"/>
    <row r="11706" ht="12.75" hidden="1"/>
    <row r="11707" ht="12.75" hidden="1"/>
    <row r="11708" ht="12.75" hidden="1"/>
    <row r="11709" ht="12.75" hidden="1"/>
    <row r="11710" ht="12.75" hidden="1"/>
    <row r="11711" ht="12.75" hidden="1"/>
    <row r="11712" ht="12.75" hidden="1"/>
    <row r="11713" ht="12.75" hidden="1"/>
    <row r="11714" ht="12.75" hidden="1"/>
    <row r="11715" ht="12.75" hidden="1"/>
    <row r="11716" ht="12.75" hidden="1"/>
    <row r="11717" ht="12.75" hidden="1"/>
    <row r="11718" ht="12.75" hidden="1"/>
    <row r="11719" ht="12.75" hidden="1"/>
    <row r="11720" ht="12.75" hidden="1"/>
    <row r="11721" ht="12.75" hidden="1"/>
    <row r="11722" ht="12.75" hidden="1"/>
    <row r="11723" ht="12.75" hidden="1"/>
    <row r="11724" ht="12.75" hidden="1"/>
    <row r="11725" ht="12.75" hidden="1"/>
    <row r="11726" ht="12.75" hidden="1"/>
    <row r="11727" ht="12.75" hidden="1"/>
    <row r="11728" ht="12.75" hidden="1"/>
    <row r="11729" ht="12.75" hidden="1"/>
    <row r="11730" ht="12.75" hidden="1"/>
    <row r="11731" ht="12.75" hidden="1"/>
    <row r="11732" ht="12.75" hidden="1"/>
    <row r="11733" ht="12.75" hidden="1"/>
    <row r="11734" ht="12.75" hidden="1"/>
    <row r="11735" ht="12.75" hidden="1"/>
    <row r="11736" ht="12.75" hidden="1"/>
    <row r="11737" ht="12.75" hidden="1"/>
    <row r="11738" ht="12.75" hidden="1"/>
    <row r="11739" ht="12.75" hidden="1"/>
    <row r="11740" ht="12.75" hidden="1"/>
    <row r="11741" ht="12.75" hidden="1"/>
    <row r="11742" ht="12.75" hidden="1"/>
    <row r="11743" ht="12.75" hidden="1"/>
    <row r="11744" ht="12.75" hidden="1"/>
    <row r="11745" ht="12.75" hidden="1"/>
    <row r="11746" ht="12.75" hidden="1"/>
    <row r="11747" ht="12.75" hidden="1"/>
    <row r="11748" ht="12.75" hidden="1"/>
    <row r="11749" ht="12.75" hidden="1"/>
    <row r="11750" ht="12.75" hidden="1"/>
    <row r="11751" ht="12.75" hidden="1"/>
    <row r="11752" ht="12.75" hidden="1"/>
    <row r="11753" ht="12.75" hidden="1"/>
    <row r="11754" ht="12.75" hidden="1"/>
    <row r="11755" ht="12.75" hidden="1"/>
    <row r="11756" ht="12.75" hidden="1"/>
    <row r="11757" ht="12.75" hidden="1"/>
    <row r="11758" ht="12.75" hidden="1"/>
    <row r="11759" ht="12.75" hidden="1"/>
    <row r="11760" ht="12.75" hidden="1"/>
    <row r="11761" ht="12.75" hidden="1"/>
    <row r="11762" ht="12.75" hidden="1"/>
    <row r="11763" ht="12.75" hidden="1"/>
    <row r="11764" ht="12.75" hidden="1"/>
    <row r="11765" ht="12.75" hidden="1"/>
    <row r="11766" ht="12.75" hidden="1"/>
    <row r="11767" ht="12.75" hidden="1"/>
    <row r="11768" ht="12.75" hidden="1"/>
    <row r="11769" ht="12.75" hidden="1"/>
    <row r="11770" ht="12.75" hidden="1"/>
    <row r="11771" ht="12.75" hidden="1"/>
    <row r="11772" ht="12.75" hidden="1"/>
    <row r="11773" ht="12.75" hidden="1"/>
    <row r="11774" ht="12.75" hidden="1"/>
    <row r="11775" ht="12.75" hidden="1"/>
    <row r="11776" ht="12.75" hidden="1"/>
    <row r="11777" ht="12.75" hidden="1"/>
    <row r="11778" ht="12.75" hidden="1"/>
    <row r="11779" ht="12.75" hidden="1"/>
    <row r="11780" ht="12.75" hidden="1"/>
    <row r="11781" ht="12.75" hidden="1"/>
    <row r="11782" ht="12.75" hidden="1"/>
    <row r="11783" ht="12.75" hidden="1"/>
    <row r="11784" ht="12.75" hidden="1"/>
    <row r="11785" ht="12.75" hidden="1"/>
    <row r="11786" ht="12.75" hidden="1"/>
    <row r="11787" ht="12.75" hidden="1"/>
    <row r="11788" ht="12.75" hidden="1"/>
    <row r="11789" ht="12.75" hidden="1"/>
    <row r="11790" ht="12.75" hidden="1"/>
    <row r="11791" ht="12.75" hidden="1"/>
    <row r="11792" ht="12.75" hidden="1"/>
    <row r="11793" ht="12.75" hidden="1"/>
    <row r="11794" ht="12.75" hidden="1"/>
    <row r="11795" ht="12.75" hidden="1"/>
    <row r="11796" ht="12.75" hidden="1"/>
    <row r="11797" ht="12.75" hidden="1"/>
    <row r="11798" ht="12.75" hidden="1"/>
    <row r="11799" ht="12.75" hidden="1"/>
    <row r="11800" ht="12.75" hidden="1"/>
    <row r="11801" ht="12.75" hidden="1"/>
    <row r="11802" ht="12.75" hidden="1"/>
    <row r="11803" ht="12.75" hidden="1"/>
    <row r="11804" ht="12.75" hidden="1"/>
    <row r="11805" ht="12.75" hidden="1"/>
    <row r="11806" ht="12.75" hidden="1"/>
    <row r="11807" ht="12.75" hidden="1"/>
    <row r="11808" ht="12.75" hidden="1"/>
    <row r="11809" ht="12.75" hidden="1"/>
    <row r="11810" ht="12.75" hidden="1"/>
    <row r="11811" ht="12.75" hidden="1"/>
    <row r="11812" ht="12.75" hidden="1"/>
    <row r="11813" ht="12.75" hidden="1"/>
    <row r="11814" ht="12.75" hidden="1"/>
    <row r="11815" ht="12.75" hidden="1"/>
    <row r="11816" ht="12.75" hidden="1"/>
    <row r="11817" ht="12.75" hidden="1"/>
    <row r="11818" ht="12.75" hidden="1"/>
    <row r="11819" ht="12.75" hidden="1"/>
    <row r="11820" ht="12.75" hidden="1"/>
    <row r="11821" ht="12.75" hidden="1"/>
    <row r="11822" ht="12.75" hidden="1"/>
    <row r="11823" ht="12.75" hidden="1"/>
    <row r="11824" ht="12.75" hidden="1"/>
    <row r="11825" ht="12.75" hidden="1"/>
    <row r="11826" ht="12.75" hidden="1"/>
    <row r="11827" ht="12.75" hidden="1"/>
    <row r="11828" ht="12.75" hidden="1"/>
    <row r="11829" ht="12.75" hidden="1"/>
    <row r="11830" ht="12.75" hidden="1"/>
    <row r="11831" ht="12.75" hidden="1"/>
    <row r="11832" ht="12.75" hidden="1"/>
    <row r="11833" ht="12.75" hidden="1"/>
    <row r="11834" ht="12.75" hidden="1"/>
    <row r="11835" ht="12.75" hidden="1"/>
    <row r="11836" ht="12.75" hidden="1"/>
    <row r="11837" ht="12.75" hidden="1"/>
    <row r="11838" ht="12.75" hidden="1"/>
    <row r="11839" ht="12.75" hidden="1"/>
    <row r="11840" ht="12.75" hidden="1"/>
    <row r="11841" ht="12.75" hidden="1"/>
    <row r="11842" ht="12.75" hidden="1"/>
    <row r="11843" ht="12.75" hidden="1"/>
    <row r="11844" ht="12.75" hidden="1"/>
    <row r="11845" ht="12.75" hidden="1"/>
    <row r="11846" ht="12.75" hidden="1"/>
    <row r="11847" ht="12.75" hidden="1"/>
    <row r="11848" ht="12.75" hidden="1"/>
    <row r="11849" ht="12.75" hidden="1"/>
    <row r="11850" ht="12.75" hidden="1"/>
    <row r="11851" ht="12.75" hidden="1"/>
    <row r="11852" ht="12.75" hidden="1"/>
    <row r="11853" ht="12.75" hidden="1"/>
    <row r="11854" ht="12.75" hidden="1"/>
    <row r="11855" ht="12.75" hidden="1"/>
    <row r="11856" ht="12.75" hidden="1"/>
    <row r="11857" ht="12.75" hidden="1"/>
    <row r="11858" ht="12.75" hidden="1"/>
    <row r="11859" ht="12.75" hidden="1"/>
    <row r="11860" ht="12.75" hidden="1"/>
    <row r="11861" ht="12.75" hidden="1"/>
    <row r="11862" ht="12.75" hidden="1"/>
    <row r="11863" ht="12.75" hidden="1"/>
    <row r="11864" ht="12.75" hidden="1"/>
    <row r="11865" ht="12.75" hidden="1"/>
    <row r="11866" ht="12.75" hidden="1"/>
    <row r="11867" ht="12.75" hidden="1"/>
    <row r="11868" ht="12.75" hidden="1"/>
    <row r="11869" ht="12.75" hidden="1"/>
    <row r="11870" ht="12.75" hidden="1"/>
    <row r="11871" ht="12.75" hidden="1"/>
    <row r="11872" ht="12.75" hidden="1"/>
    <row r="11873" ht="12.75" hidden="1"/>
    <row r="11874" ht="12.75" hidden="1"/>
    <row r="11875" ht="12.75" hidden="1"/>
    <row r="11876" ht="12.75" hidden="1"/>
    <row r="11877" ht="12.75" hidden="1"/>
    <row r="11878" ht="12.75" hidden="1"/>
    <row r="11879" ht="12.75" hidden="1"/>
    <row r="11880" ht="12.75" hidden="1"/>
    <row r="11881" ht="12.75" hidden="1"/>
    <row r="11882" ht="12.75" hidden="1"/>
    <row r="11883" ht="12.75" hidden="1"/>
    <row r="11884" ht="12.75" hidden="1"/>
    <row r="11885" ht="12.75" hidden="1"/>
    <row r="11886" ht="12.75" hidden="1"/>
    <row r="11887" ht="12.75" hidden="1"/>
    <row r="11888" ht="12.75" hidden="1"/>
    <row r="11889" ht="12.75" hidden="1"/>
    <row r="11890" ht="12.75" hidden="1"/>
    <row r="11891" ht="12.75" hidden="1"/>
    <row r="11892" ht="12.75" hidden="1"/>
    <row r="11893" ht="12.75" hidden="1"/>
    <row r="11894" ht="12.75" hidden="1"/>
    <row r="11895" ht="12.75" hidden="1"/>
    <row r="11896" ht="12.75" hidden="1"/>
    <row r="11897" ht="12.75" hidden="1"/>
    <row r="11898" ht="12.75" hidden="1"/>
    <row r="11899" ht="12.75" hidden="1"/>
    <row r="11900" ht="12.75" hidden="1"/>
    <row r="11901" ht="12.75" hidden="1"/>
    <row r="11902" ht="12.75" hidden="1"/>
    <row r="11903" ht="12.75" hidden="1"/>
    <row r="11904" ht="12.75" hidden="1"/>
    <row r="11905" ht="12.75" hidden="1"/>
    <row r="11906" ht="12.75" hidden="1"/>
    <row r="11907" ht="12.75" hidden="1"/>
    <row r="11908" ht="12.75" hidden="1"/>
    <row r="11909" ht="12.75" hidden="1"/>
    <row r="11910" ht="12.75" hidden="1"/>
    <row r="11911" ht="12.75" hidden="1"/>
    <row r="11912" ht="12.75" hidden="1"/>
    <row r="11913" ht="12.75" hidden="1"/>
    <row r="11914" ht="12.75" hidden="1"/>
    <row r="11915" ht="12.75" hidden="1"/>
    <row r="11916" ht="12.75" hidden="1"/>
    <row r="11917" ht="12.75" hidden="1"/>
    <row r="11918" ht="12.75" hidden="1"/>
    <row r="11919" ht="12.75" hidden="1"/>
    <row r="11920" ht="12.75" hidden="1"/>
    <row r="11921" ht="12.75" hidden="1"/>
    <row r="11922" ht="12.75" hidden="1"/>
    <row r="11923" ht="12.75" hidden="1"/>
    <row r="11924" ht="12.75" hidden="1"/>
    <row r="11925" ht="12.75" hidden="1"/>
    <row r="11926" ht="12.75" hidden="1"/>
    <row r="11927" ht="12.75" hidden="1"/>
    <row r="11928" ht="12.75" hidden="1"/>
    <row r="11929" ht="12.75" hidden="1"/>
    <row r="11930" ht="12.75" hidden="1"/>
    <row r="11931" ht="12.75" hidden="1"/>
    <row r="11932" ht="12.75" hidden="1"/>
    <row r="11933" ht="12.75" hidden="1"/>
    <row r="11934" ht="12.75" hidden="1"/>
    <row r="11935" ht="12.75" hidden="1"/>
    <row r="11936" ht="12.75" hidden="1"/>
    <row r="11937" ht="12.75" hidden="1"/>
    <row r="11938" ht="12.75" hidden="1"/>
    <row r="11939" ht="12.75" hidden="1"/>
    <row r="11940" ht="12.75" hidden="1"/>
    <row r="11941" ht="12.75" hidden="1"/>
    <row r="11942" ht="12.75" hidden="1"/>
    <row r="11943" ht="12.75" hidden="1"/>
    <row r="11944" ht="12.75" hidden="1"/>
    <row r="11945" ht="12.75" hidden="1"/>
    <row r="11946" ht="12.75" hidden="1"/>
    <row r="11947" ht="12.75" hidden="1"/>
    <row r="11948" ht="12.75" hidden="1"/>
    <row r="11949" ht="12.75" hidden="1"/>
    <row r="11950" ht="12.75" hidden="1"/>
    <row r="11951" ht="12.75" hidden="1"/>
    <row r="11952" ht="12.75" hidden="1"/>
    <row r="11953" ht="12.75" hidden="1"/>
    <row r="11954" ht="12.75" hidden="1"/>
    <row r="11955" ht="12.75" hidden="1"/>
    <row r="11956" ht="12.75" hidden="1"/>
    <row r="11957" ht="12.75" hidden="1"/>
    <row r="11958" ht="12.75" hidden="1"/>
    <row r="11959" ht="12.75" hidden="1"/>
    <row r="11960" ht="12.75" hidden="1"/>
    <row r="11961" ht="12.75" hidden="1"/>
    <row r="11962" ht="12.75" hidden="1"/>
    <row r="11963" ht="12.75" hidden="1"/>
    <row r="11964" ht="12.75" hidden="1"/>
    <row r="11965" ht="12.75" hidden="1"/>
    <row r="11966" ht="12.75" hidden="1"/>
    <row r="11967" ht="12.75" hidden="1"/>
    <row r="11968" ht="12.75" hidden="1"/>
    <row r="11969" ht="12.75" hidden="1"/>
    <row r="11970" ht="12.75" hidden="1"/>
    <row r="11971" ht="12.75" hidden="1"/>
    <row r="11972" ht="12.75" hidden="1"/>
    <row r="11973" ht="12.75" hidden="1"/>
    <row r="11974" ht="12.75" hidden="1"/>
    <row r="11975" ht="12.75" hidden="1"/>
    <row r="11976" ht="12.75" hidden="1"/>
    <row r="11977" ht="12.75" hidden="1"/>
    <row r="11978" ht="12.75" hidden="1"/>
    <row r="11979" ht="12.75" hidden="1"/>
    <row r="11980" ht="12.75" hidden="1"/>
    <row r="11981" ht="12.75" hidden="1"/>
    <row r="11982" ht="12.75" hidden="1"/>
    <row r="11983" ht="12.75" hidden="1"/>
    <row r="11984" ht="12.75" hidden="1"/>
    <row r="11985" ht="12.75" hidden="1"/>
    <row r="11986" ht="12.75" hidden="1"/>
    <row r="11987" ht="12.75" hidden="1"/>
    <row r="11988" ht="12.75" hidden="1"/>
    <row r="11989" ht="12.75" hidden="1"/>
    <row r="11990" ht="12.75" hidden="1"/>
    <row r="11991" ht="12.75" hidden="1"/>
    <row r="11992" ht="12.75" hidden="1"/>
    <row r="11993" ht="12.75" hidden="1"/>
    <row r="11994" ht="12.75" hidden="1"/>
    <row r="11995" ht="12.75" hidden="1"/>
    <row r="11996" ht="12.75" hidden="1"/>
    <row r="11997" ht="12.75" hidden="1"/>
    <row r="11998" ht="12.75" hidden="1"/>
    <row r="11999" ht="12.75" hidden="1"/>
    <row r="12000" ht="12.75" hidden="1"/>
    <row r="12001" ht="12.75" hidden="1"/>
    <row r="12002" ht="12.75" hidden="1"/>
    <row r="12003" ht="12.75" hidden="1"/>
    <row r="12004" ht="12.75" hidden="1"/>
    <row r="12005" ht="12.75" hidden="1"/>
    <row r="12006" ht="12.75" hidden="1"/>
    <row r="12007" ht="12.75" hidden="1"/>
    <row r="12008" ht="12.75" hidden="1"/>
    <row r="12009" ht="12.75" hidden="1"/>
    <row r="12010" ht="12.75" hidden="1"/>
    <row r="12011" ht="12.75" hidden="1"/>
    <row r="12012" ht="12.75" hidden="1"/>
    <row r="12013" ht="12.75" hidden="1"/>
    <row r="12014" ht="12.75" hidden="1"/>
    <row r="12015" ht="12.75" hidden="1"/>
    <row r="12016" ht="12.75" hidden="1"/>
    <row r="12017" ht="12.75" hidden="1"/>
    <row r="12018" ht="12.75" hidden="1"/>
    <row r="12019" ht="12.75" hidden="1"/>
    <row r="12020" ht="12.75" hidden="1"/>
    <row r="12021" ht="12.75" hidden="1"/>
    <row r="12022" ht="12.75" hidden="1"/>
    <row r="12023" ht="12.75" hidden="1"/>
    <row r="12024" ht="12.75" hidden="1"/>
    <row r="12025" ht="12.75" hidden="1"/>
    <row r="12026" ht="12.75" hidden="1"/>
    <row r="12027" ht="12.75" hidden="1"/>
    <row r="12028" ht="12.75" hidden="1"/>
    <row r="12029" ht="12.75" hidden="1"/>
    <row r="12030" ht="12.75" hidden="1"/>
    <row r="12031" ht="12.75" hidden="1"/>
    <row r="12032" ht="12.75" hidden="1"/>
    <row r="12033" ht="12.75" hidden="1"/>
    <row r="12034" ht="12.75" hidden="1"/>
    <row r="12035" ht="12.75" hidden="1"/>
    <row r="12036" ht="12.75" hidden="1"/>
    <row r="12037" ht="12.75" hidden="1"/>
    <row r="12038" ht="12.75" hidden="1"/>
    <row r="12039" ht="12.75" hidden="1"/>
    <row r="12040" ht="12.75" hidden="1"/>
    <row r="12041" ht="12.75" hidden="1"/>
    <row r="12042" ht="12.75" hidden="1"/>
    <row r="12043" ht="12.75" hidden="1"/>
    <row r="12044" ht="12.75" hidden="1"/>
    <row r="12045" ht="12.75" hidden="1"/>
    <row r="12046" ht="12.75" hidden="1"/>
    <row r="12047" ht="12.75" hidden="1"/>
    <row r="12048" ht="12.75" hidden="1"/>
    <row r="12049" ht="12.75" hidden="1"/>
    <row r="12050" ht="12.75" hidden="1"/>
    <row r="12051" ht="12.75" hidden="1"/>
    <row r="12052" ht="12.75" hidden="1"/>
    <row r="12053" ht="12.75" hidden="1"/>
    <row r="12054" ht="12.75" hidden="1"/>
    <row r="12055" ht="12.75" hidden="1"/>
    <row r="12056" ht="12.75" hidden="1"/>
    <row r="12057" ht="12.75" hidden="1"/>
    <row r="12058" ht="12.75" hidden="1"/>
    <row r="12059" ht="12.75" hidden="1"/>
    <row r="12060" ht="12.75" hidden="1"/>
    <row r="12061" ht="12.75" hidden="1"/>
    <row r="12062" ht="12.75" hidden="1"/>
    <row r="12063" ht="12.75" hidden="1"/>
    <row r="12064" ht="12.75" hidden="1"/>
    <row r="12065" ht="12.75" hidden="1"/>
    <row r="12066" ht="12.75" hidden="1"/>
    <row r="12067" ht="12.75" hidden="1"/>
    <row r="12068" ht="12.75" hidden="1"/>
    <row r="12069" ht="12.75" hidden="1"/>
    <row r="12070" ht="12.75" hidden="1"/>
    <row r="12071" ht="12.75" hidden="1"/>
    <row r="12072" ht="12.75" hidden="1"/>
    <row r="12073" ht="12.75" hidden="1"/>
    <row r="12074" ht="12.75" hidden="1"/>
    <row r="12075" ht="12.75" hidden="1"/>
    <row r="12076" ht="12.75" hidden="1"/>
    <row r="12077" ht="12.75" hidden="1"/>
    <row r="12078" ht="12.75" hidden="1"/>
    <row r="12079" ht="12.75" hidden="1"/>
    <row r="12080" ht="12.75" hidden="1"/>
    <row r="12081" ht="12.75" hidden="1"/>
    <row r="12082" ht="12.75" hidden="1"/>
    <row r="12083" ht="12.75" hidden="1"/>
    <row r="12084" ht="12.75" hidden="1"/>
    <row r="12085" ht="12.75" hidden="1"/>
    <row r="12086" ht="12.75" hidden="1"/>
    <row r="12087" ht="12.75" hidden="1"/>
    <row r="12088" ht="12.75" hidden="1"/>
    <row r="12089" ht="12.75" hidden="1"/>
    <row r="12090" ht="12.75" hidden="1"/>
    <row r="12091" ht="12.75" hidden="1"/>
    <row r="12092" ht="12.75" hidden="1"/>
    <row r="12093" ht="12.75" hidden="1"/>
    <row r="12094" ht="12.75" hidden="1"/>
    <row r="12095" ht="12.75" hidden="1"/>
    <row r="12096" ht="12.75" hidden="1"/>
    <row r="12097" ht="12.75" hidden="1"/>
    <row r="12098" ht="12.75" hidden="1"/>
    <row r="12099" ht="12.75" hidden="1"/>
    <row r="12100" ht="12.75" hidden="1"/>
    <row r="12101" ht="12.75" hidden="1"/>
    <row r="12102" ht="12.75" hidden="1"/>
    <row r="12103" ht="12.75" hidden="1"/>
    <row r="12104" ht="12.75" hidden="1"/>
    <row r="12105" ht="12.75" hidden="1"/>
    <row r="12106" ht="12.75" hidden="1"/>
    <row r="12107" ht="12.75" hidden="1"/>
    <row r="12108" ht="12.75" hidden="1"/>
    <row r="12109" ht="12.75" hidden="1"/>
    <row r="12110" ht="12.75" hidden="1"/>
    <row r="12111" ht="12.75" hidden="1"/>
    <row r="12112" ht="12.75" hidden="1"/>
    <row r="12113" ht="12.75" hidden="1"/>
    <row r="12114" ht="12.75" hidden="1"/>
    <row r="12115" ht="12.75" hidden="1"/>
    <row r="12116" ht="12.75" hidden="1"/>
    <row r="12117" ht="12.75" hidden="1"/>
    <row r="12118" ht="12.75" hidden="1"/>
    <row r="12119" ht="12.75" hidden="1"/>
    <row r="12120" ht="12.75" hidden="1"/>
    <row r="12121" ht="12.75" hidden="1"/>
    <row r="12122" ht="12.75" hidden="1"/>
    <row r="12123" ht="12.75" hidden="1"/>
    <row r="12124" ht="12.75" hidden="1"/>
    <row r="12125" ht="12.75" hidden="1"/>
    <row r="12126" ht="12.75" hidden="1"/>
    <row r="12127" ht="12.75" hidden="1"/>
    <row r="12128" ht="12.75" hidden="1"/>
    <row r="12129" ht="12.75" hidden="1"/>
    <row r="12130" ht="12.75" hidden="1"/>
    <row r="12131" ht="12.75" hidden="1"/>
    <row r="12132" ht="12.75" hidden="1"/>
    <row r="12133" ht="12.75" hidden="1"/>
    <row r="12134" ht="12.75" hidden="1"/>
    <row r="12135" ht="12.75" hidden="1"/>
    <row r="12136" ht="12.75" hidden="1"/>
    <row r="12137" ht="12.75" hidden="1"/>
    <row r="12138" ht="12.75" hidden="1"/>
    <row r="12139" ht="12.75" hidden="1"/>
    <row r="12140" ht="12.75" hidden="1"/>
    <row r="12141" ht="12.75" hidden="1"/>
    <row r="12142" ht="12.75" hidden="1"/>
    <row r="12143" ht="12.75" hidden="1"/>
    <row r="12144" ht="12.75" hidden="1"/>
    <row r="12145" ht="12.75" hidden="1"/>
    <row r="12146" ht="12.75" hidden="1"/>
    <row r="12147" ht="12.75" hidden="1"/>
    <row r="12148" ht="12.75" hidden="1"/>
    <row r="12149" ht="12.75" hidden="1"/>
    <row r="12150" ht="12.75" hidden="1"/>
    <row r="12151" ht="12.75" hidden="1"/>
    <row r="12152" ht="12.75" hidden="1"/>
    <row r="12153" ht="12.75" hidden="1"/>
    <row r="12154" ht="12.75" hidden="1"/>
    <row r="12155" ht="12.75" hidden="1"/>
    <row r="12156" ht="12.75" hidden="1"/>
    <row r="12157" ht="12.75" hidden="1"/>
    <row r="12158" ht="12.75" hidden="1"/>
    <row r="12159" ht="12.75" hidden="1"/>
    <row r="12160" ht="12.75" hidden="1"/>
    <row r="12161" ht="12.75" hidden="1"/>
    <row r="12162" ht="12.75" hidden="1"/>
    <row r="12163" ht="12.75" hidden="1"/>
    <row r="12164" ht="12.75" hidden="1"/>
    <row r="12165" ht="12.75" hidden="1"/>
    <row r="12166" ht="12.75" hidden="1"/>
    <row r="12167" ht="12.75" hidden="1"/>
    <row r="12168" ht="12.75" hidden="1"/>
    <row r="12169" ht="12.75" hidden="1"/>
    <row r="12170" ht="12.75" hidden="1"/>
    <row r="12171" ht="12.75" hidden="1"/>
    <row r="12172" ht="12.75" hidden="1"/>
    <row r="12173" ht="12.75" hidden="1"/>
    <row r="12174" ht="12.75" hidden="1"/>
    <row r="12175" ht="12.75" hidden="1"/>
    <row r="12176" ht="12.75" hidden="1"/>
    <row r="12177" ht="12.75" hidden="1"/>
    <row r="12178" ht="12.75" hidden="1"/>
    <row r="12179" ht="12.75" hidden="1"/>
    <row r="12180" ht="12.75" hidden="1"/>
    <row r="12181" ht="12.75" hidden="1"/>
    <row r="12182" ht="12.75" hidden="1"/>
    <row r="12183" ht="12.75" hidden="1"/>
    <row r="12184" ht="12.75" hidden="1"/>
    <row r="12185" ht="12.75" hidden="1"/>
    <row r="12186" ht="12.75" hidden="1"/>
    <row r="12187" ht="12.75" hidden="1"/>
    <row r="12188" ht="12.75" hidden="1"/>
    <row r="12189" ht="12.75" hidden="1"/>
    <row r="12190" ht="12.75" hidden="1"/>
    <row r="12191" ht="12.75" hidden="1"/>
    <row r="12192" ht="12.75" hidden="1"/>
    <row r="12193" ht="12.75" hidden="1"/>
    <row r="12194" ht="12.75" hidden="1"/>
    <row r="12195" ht="12.75" hidden="1"/>
    <row r="12196" ht="12.75" hidden="1"/>
    <row r="12197" ht="12.75" hidden="1"/>
    <row r="12198" ht="12.75" hidden="1"/>
    <row r="12199" ht="12.75" hidden="1"/>
    <row r="12200" ht="12.75" hidden="1"/>
    <row r="12201" ht="12.75" hidden="1"/>
    <row r="12202" ht="12.75" hidden="1"/>
    <row r="12203" ht="12.75" hidden="1"/>
    <row r="12204" ht="12.75" hidden="1"/>
    <row r="12205" ht="12.75" hidden="1"/>
    <row r="12206" ht="12.75" hidden="1"/>
    <row r="12207" ht="12.75" hidden="1"/>
    <row r="12208" ht="12.75" hidden="1"/>
    <row r="12209" ht="12.75" hidden="1"/>
    <row r="12210" ht="12.75" hidden="1"/>
    <row r="12211" ht="12.75" hidden="1"/>
    <row r="12212" ht="12.75" hidden="1"/>
    <row r="12213" ht="12.75" hidden="1"/>
    <row r="12214" ht="12.75" hidden="1"/>
    <row r="12215" ht="12.75" hidden="1"/>
    <row r="12216" ht="12.75" hidden="1"/>
    <row r="12217" ht="12.75" hidden="1"/>
    <row r="12218" ht="12.75" hidden="1"/>
    <row r="12219" ht="12.75" hidden="1"/>
    <row r="12220" ht="12.75" hidden="1"/>
    <row r="12221" ht="12.75" hidden="1"/>
    <row r="12222" ht="12.75" hidden="1"/>
    <row r="12223" ht="12.75" hidden="1"/>
    <row r="12224" ht="12.75" hidden="1"/>
    <row r="12225" ht="12.75" hidden="1"/>
    <row r="12226" ht="12.75" hidden="1"/>
    <row r="12227" ht="12.75" hidden="1"/>
    <row r="12228" ht="12.75" hidden="1"/>
    <row r="12229" ht="12.75" hidden="1"/>
    <row r="12230" ht="12.75" hidden="1"/>
    <row r="12231" ht="12.75" hidden="1"/>
    <row r="12232" ht="12.75" hidden="1"/>
    <row r="12233" ht="12.75" hidden="1"/>
    <row r="12234" ht="12.75" hidden="1"/>
    <row r="12235" ht="12.75" hidden="1"/>
    <row r="12236" ht="12.75" hidden="1"/>
    <row r="12237" ht="12.75" hidden="1"/>
    <row r="12238" ht="12.75" hidden="1"/>
    <row r="12239" ht="12.75" hidden="1"/>
    <row r="12240" ht="12.75" hidden="1"/>
    <row r="12241" ht="12.75" hidden="1"/>
    <row r="12242" ht="12.75" hidden="1"/>
    <row r="12243" ht="12.75" hidden="1"/>
    <row r="12244" ht="12.75" hidden="1"/>
    <row r="12245" ht="12.75" hidden="1"/>
    <row r="12246" ht="12.75" hidden="1"/>
    <row r="12247" ht="12.75" hidden="1"/>
    <row r="12248" ht="12.75" hidden="1"/>
    <row r="12249" ht="12.75" hidden="1"/>
    <row r="12250" ht="12.75" hidden="1"/>
    <row r="12251" ht="12.75" hidden="1"/>
    <row r="12252" ht="12.75" hidden="1"/>
    <row r="12253" ht="12.75" hidden="1"/>
    <row r="12254" ht="12.75" hidden="1"/>
    <row r="12255" ht="12.75" hidden="1"/>
    <row r="12256" ht="12.75" hidden="1"/>
    <row r="12257" ht="12.75" hidden="1"/>
    <row r="12258" ht="12.75" hidden="1"/>
    <row r="12259" ht="12.75" hidden="1"/>
    <row r="12260" ht="12.75" hidden="1"/>
    <row r="12261" ht="12.75" hidden="1"/>
    <row r="12262" ht="12.75" hidden="1"/>
    <row r="12263" ht="12.75" hidden="1"/>
    <row r="12264" ht="12.75" hidden="1"/>
    <row r="12265" ht="12.75" hidden="1"/>
    <row r="12266" ht="12.75" hidden="1"/>
    <row r="12267" ht="12.75" hidden="1"/>
    <row r="12268" ht="12.75" hidden="1"/>
    <row r="12269" ht="12.75" hidden="1"/>
    <row r="12270" ht="12.75" hidden="1"/>
    <row r="12271" ht="12.75" hidden="1"/>
    <row r="12272" ht="12.75" hidden="1"/>
    <row r="12273" ht="12.75" hidden="1"/>
    <row r="12274" ht="12.75" hidden="1"/>
    <row r="12275" ht="12.75" hidden="1"/>
    <row r="12276" ht="12.75" hidden="1"/>
    <row r="12277" ht="12.75" hidden="1"/>
    <row r="12278" ht="12.75" hidden="1"/>
    <row r="12279" ht="12.75" hidden="1"/>
    <row r="12280" ht="12.75" hidden="1"/>
    <row r="12281" ht="12.75" hidden="1"/>
    <row r="12282" ht="12.75" hidden="1"/>
    <row r="12283" ht="12.75" hidden="1"/>
    <row r="12284" ht="12.75" hidden="1"/>
    <row r="12285" ht="12.75" hidden="1"/>
    <row r="12286" ht="12.75" hidden="1"/>
    <row r="12287" ht="12.75" hidden="1"/>
    <row r="12288" ht="12.75" hidden="1"/>
    <row r="12289" ht="12.75" hidden="1"/>
    <row r="12290" ht="12.75" hidden="1"/>
    <row r="12291" ht="12.75" hidden="1"/>
    <row r="12292" ht="12.75" hidden="1"/>
    <row r="12293" ht="12.75" hidden="1"/>
    <row r="12294" ht="12.75" hidden="1"/>
    <row r="12295" ht="12.75" hidden="1"/>
    <row r="12296" ht="12.75" hidden="1"/>
    <row r="12297" ht="12.75" hidden="1"/>
    <row r="12298" ht="12.75" hidden="1"/>
    <row r="12299" ht="12.75" hidden="1"/>
    <row r="12300" ht="12.75" hidden="1"/>
    <row r="12301" ht="12.75" hidden="1"/>
    <row r="12302" ht="12.75" hidden="1"/>
    <row r="12303" ht="12.75" hidden="1"/>
    <row r="12304" ht="12.75" hidden="1"/>
    <row r="12305" ht="12.75" hidden="1"/>
    <row r="12306" ht="12.75" hidden="1"/>
    <row r="12307" ht="12.75" hidden="1"/>
    <row r="12308" ht="12.75" hidden="1"/>
    <row r="12309" ht="12.75" hidden="1"/>
    <row r="12310" ht="12.75" hidden="1"/>
    <row r="12311" ht="12.75" hidden="1"/>
    <row r="12312" ht="12.75" hidden="1"/>
    <row r="12313" ht="12.75" hidden="1"/>
    <row r="12314" ht="12.75" hidden="1"/>
    <row r="12315" ht="12.75" hidden="1"/>
    <row r="12316" ht="12.75" hidden="1"/>
    <row r="12317" ht="12.75" hidden="1"/>
    <row r="12318" ht="12.75" hidden="1"/>
    <row r="12319" ht="12.75" hidden="1"/>
    <row r="12320" ht="12.75" hidden="1"/>
    <row r="12321" ht="12.75" hidden="1"/>
    <row r="12322" ht="12.75" hidden="1"/>
    <row r="12323" ht="12.75" hidden="1"/>
    <row r="12324" ht="12.75" hidden="1"/>
    <row r="12325" ht="12.75" hidden="1"/>
    <row r="12326" ht="12.75" hidden="1"/>
    <row r="12327" ht="12.75" hidden="1"/>
    <row r="12328" ht="12.75" hidden="1"/>
    <row r="12329" ht="12.75" hidden="1"/>
    <row r="12330" ht="12.75" hidden="1"/>
    <row r="12331" ht="12.75" hidden="1"/>
    <row r="12332" ht="12.75" hidden="1"/>
    <row r="12333" ht="12.75" hidden="1"/>
    <row r="12334" ht="12.75" hidden="1"/>
    <row r="12335" ht="12.75" hidden="1"/>
    <row r="12336" ht="12.75" hidden="1"/>
    <row r="12337" ht="12.75" hidden="1"/>
    <row r="12338" ht="12.75" hidden="1"/>
    <row r="12339" ht="12.75" hidden="1"/>
    <row r="12340" ht="12.75" hidden="1"/>
    <row r="12341" ht="12.75" hidden="1"/>
    <row r="12342" ht="12.75" hidden="1"/>
    <row r="12343" ht="12.75" hidden="1"/>
    <row r="12344" ht="12.75" hidden="1"/>
    <row r="12345" ht="12.75" hidden="1"/>
    <row r="12346" ht="12.75" hidden="1"/>
    <row r="12347" ht="12.75" hidden="1"/>
    <row r="12348" ht="12.75" hidden="1"/>
    <row r="12349" ht="12.75" hidden="1"/>
    <row r="12350" ht="12.75" hidden="1"/>
    <row r="12351" ht="12.75" hidden="1"/>
    <row r="12352" ht="12.75" hidden="1"/>
    <row r="12353" ht="12.75" hidden="1"/>
    <row r="12354" ht="12.75" hidden="1"/>
    <row r="12355" ht="12.75" hidden="1"/>
    <row r="12356" ht="12.75" hidden="1"/>
    <row r="12357" ht="12.75" hidden="1"/>
    <row r="12358" ht="12.75" hidden="1"/>
    <row r="12359" ht="12.75" hidden="1"/>
    <row r="12360" ht="12.75" hidden="1"/>
    <row r="12361" ht="12.75" hidden="1"/>
    <row r="12362" ht="12.75" hidden="1"/>
    <row r="12363" ht="12.75" hidden="1"/>
    <row r="12364" ht="12.75" hidden="1"/>
    <row r="12365" ht="12.75" hidden="1"/>
    <row r="12366" ht="12.75" hidden="1"/>
    <row r="12367" ht="12.75" hidden="1"/>
    <row r="12368" ht="12.75" hidden="1"/>
    <row r="12369" ht="12.75" hidden="1"/>
    <row r="12370" ht="12.75" hidden="1"/>
    <row r="12371" ht="12.75" hidden="1"/>
    <row r="12372" ht="12.75" hidden="1"/>
    <row r="12373" ht="12.75" hidden="1"/>
    <row r="12374" ht="12.75" hidden="1"/>
    <row r="12375" ht="12.75" hidden="1"/>
    <row r="12376" ht="12.75" hidden="1"/>
    <row r="12377" ht="12.75" hidden="1"/>
    <row r="12378" ht="12.75" hidden="1"/>
    <row r="12379" ht="12.75" hidden="1"/>
    <row r="12380" ht="12.75" hidden="1"/>
    <row r="12381" ht="12.75" hidden="1"/>
    <row r="12382" ht="12.75" hidden="1"/>
    <row r="12383" ht="12.75" hidden="1"/>
    <row r="12384" ht="12.75" hidden="1"/>
    <row r="12385" ht="12.75" hidden="1"/>
    <row r="12386" ht="12.75" hidden="1"/>
    <row r="12387" ht="12.75" hidden="1"/>
    <row r="12388" ht="12.75" hidden="1"/>
    <row r="12389" ht="12.75" hidden="1"/>
    <row r="12390" ht="12.75" hidden="1"/>
    <row r="12391" ht="12.75" hidden="1"/>
    <row r="12392" ht="12.75" hidden="1"/>
    <row r="12393" ht="12.75" hidden="1"/>
    <row r="12394" ht="12.75" hidden="1"/>
    <row r="12395" ht="12.75" hidden="1"/>
    <row r="12396" ht="12.75" hidden="1"/>
    <row r="12397" ht="12.75" hidden="1"/>
    <row r="12398" ht="12.75" hidden="1"/>
    <row r="12399" ht="12.75" hidden="1"/>
    <row r="12400" ht="12.75" hidden="1"/>
    <row r="12401" ht="12.75" hidden="1"/>
    <row r="12402" ht="12.75" hidden="1"/>
    <row r="12403" ht="12.75" hidden="1"/>
    <row r="12404" ht="12.75" hidden="1"/>
    <row r="12405" ht="12.75" hidden="1"/>
    <row r="12406" ht="12.75" hidden="1"/>
    <row r="12407" ht="12.75" hidden="1"/>
    <row r="12408" ht="12.75" hidden="1"/>
    <row r="12409" ht="12.75" hidden="1"/>
    <row r="12410" ht="12.75" hidden="1"/>
    <row r="12411" ht="12.75" hidden="1"/>
    <row r="12412" ht="12.75" hidden="1"/>
    <row r="12413" ht="12.75" hidden="1"/>
    <row r="12414" ht="12.75" hidden="1"/>
    <row r="12415" ht="12.75" hidden="1"/>
    <row r="12416" ht="12.75" hidden="1"/>
    <row r="12417" ht="12.75" hidden="1"/>
    <row r="12418" ht="12.75" hidden="1"/>
    <row r="12419" ht="12.75" hidden="1"/>
    <row r="12420" ht="12.75" hidden="1"/>
    <row r="12421" ht="12.75" hidden="1"/>
    <row r="12422" ht="12.75" hidden="1"/>
    <row r="12423" ht="12.75" hidden="1"/>
    <row r="12424" ht="12.75" hidden="1"/>
    <row r="12425" ht="12.75" hidden="1"/>
    <row r="12426" ht="12.75" hidden="1"/>
    <row r="12427" ht="12.75" hidden="1"/>
    <row r="12428" ht="12.75" hidden="1"/>
    <row r="12429" ht="12.75" hidden="1"/>
    <row r="12430" ht="12.75" hidden="1"/>
    <row r="12431" ht="12.75" hidden="1"/>
    <row r="12432" ht="12.75" hidden="1"/>
    <row r="12433" ht="12.75" hidden="1"/>
    <row r="12434" ht="12.75" hidden="1"/>
    <row r="12435" ht="12.75" hidden="1"/>
    <row r="12436" ht="12.75" hidden="1"/>
    <row r="12437" ht="12.75" hidden="1"/>
    <row r="12438" ht="12.75" hidden="1"/>
    <row r="12439" ht="12.75" hidden="1"/>
    <row r="12440" ht="12.75" hidden="1"/>
    <row r="12441" ht="12.75" hidden="1"/>
    <row r="12442" ht="12.75" hidden="1"/>
    <row r="12443" ht="12.75" hidden="1"/>
    <row r="12444" ht="12.75" hidden="1"/>
    <row r="12445" ht="12.75" hidden="1"/>
    <row r="12446" ht="12.75" hidden="1"/>
    <row r="12447" ht="12.75" hidden="1"/>
    <row r="12448" ht="12.75" hidden="1"/>
    <row r="12449" ht="12.75" hidden="1"/>
    <row r="12450" ht="12.75" hidden="1"/>
    <row r="12451" ht="12.75" hidden="1"/>
    <row r="12452" ht="12.75" hidden="1"/>
    <row r="12453" ht="12.75" hidden="1"/>
    <row r="12454" ht="12.75" hidden="1"/>
    <row r="12455" ht="12.75" hidden="1"/>
    <row r="12456" ht="12.75" hidden="1"/>
    <row r="12457" ht="12.75" hidden="1"/>
    <row r="12458" ht="12.75" hidden="1"/>
    <row r="12459" ht="12.75" hidden="1"/>
    <row r="12460" ht="12.75" hidden="1"/>
    <row r="12461" ht="12.75" hidden="1"/>
    <row r="12462" ht="12.75" hidden="1"/>
    <row r="12463" ht="12.75" hidden="1"/>
    <row r="12464" ht="12.75" hidden="1"/>
    <row r="12465" ht="12.75" hidden="1"/>
    <row r="12466" ht="12.75" hidden="1"/>
    <row r="12467" ht="12.75" hidden="1"/>
    <row r="12468" ht="12.75" hidden="1"/>
    <row r="12469" ht="12.75" hidden="1"/>
    <row r="12470" ht="12.75" hidden="1"/>
    <row r="12471" ht="12.75" hidden="1"/>
    <row r="12472" ht="12.75" hidden="1"/>
    <row r="12473" ht="12.75" hidden="1"/>
    <row r="12474" ht="12.75" hidden="1"/>
    <row r="12475" ht="12.75" hidden="1"/>
    <row r="12476" ht="12.75" hidden="1"/>
    <row r="12477" ht="12.75" hidden="1"/>
    <row r="12478" ht="12.75" hidden="1"/>
    <row r="12479" ht="12.75" hidden="1"/>
    <row r="12480" ht="12.75" hidden="1"/>
    <row r="12481" ht="12.75" hidden="1"/>
    <row r="12482" ht="12.75" hidden="1"/>
    <row r="12483" ht="12.75" hidden="1"/>
    <row r="12484" ht="12.75" hidden="1"/>
    <row r="12485" ht="12.75" hidden="1"/>
    <row r="12486" ht="12.75" hidden="1"/>
    <row r="12487" ht="12.75" hidden="1"/>
    <row r="12488" ht="12.75" hidden="1"/>
    <row r="12489" ht="12.75" hidden="1"/>
    <row r="12490" ht="12.75" hidden="1"/>
    <row r="12491" ht="12.75" hidden="1"/>
    <row r="12492" ht="12.75" hidden="1"/>
    <row r="12493" ht="12.75" hidden="1"/>
    <row r="12494" ht="12.75" hidden="1"/>
    <row r="12495" ht="12.75" hidden="1"/>
    <row r="12496" ht="12.75" hidden="1"/>
    <row r="12497" ht="12.75" hidden="1"/>
    <row r="12498" ht="12.75" hidden="1"/>
    <row r="12499" ht="12.75" hidden="1"/>
    <row r="12500" ht="12.75" hidden="1"/>
    <row r="12501" ht="12.75" hidden="1"/>
    <row r="12502" ht="12.75" hidden="1"/>
    <row r="12503" ht="12.75" hidden="1"/>
    <row r="12504" ht="12.75" hidden="1"/>
    <row r="12505" ht="12.75" hidden="1"/>
    <row r="12506" ht="12.75" hidden="1"/>
    <row r="12507" ht="12.75" hidden="1"/>
    <row r="12508" ht="12.75" hidden="1"/>
    <row r="12509" ht="12.75" hidden="1"/>
    <row r="12510" ht="12.75" hidden="1"/>
    <row r="12511" ht="12.75" hidden="1"/>
    <row r="12512" ht="12.75" hidden="1"/>
    <row r="12513" ht="12.75" hidden="1"/>
    <row r="12514" ht="12.75" hidden="1"/>
    <row r="12515" ht="12.75" hidden="1"/>
    <row r="12516" ht="12.75" hidden="1"/>
    <row r="12517" ht="12.75" hidden="1"/>
    <row r="12518" ht="12.75" hidden="1"/>
    <row r="12519" ht="12.75" hidden="1"/>
    <row r="12520" ht="12.75" hidden="1"/>
    <row r="12521" ht="12.75" hidden="1"/>
    <row r="12522" ht="12.75" hidden="1"/>
    <row r="12523" ht="12.75" hidden="1"/>
    <row r="12524" ht="12.75" hidden="1"/>
    <row r="12525" ht="12.75" hidden="1"/>
    <row r="12526" ht="12.75" hidden="1"/>
    <row r="12527" ht="12.75" hidden="1"/>
    <row r="12528" ht="12.75" hidden="1"/>
    <row r="12529" ht="12.75" hidden="1"/>
    <row r="12530" ht="12.75" hidden="1"/>
    <row r="12531" ht="12.75" hidden="1"/>
    <row r="12532" ht="12.75" hidden="1"/>
    <row r="12533" ht="12.75" hidden="1"/>
    <row r="12534" ht="12.75" hidden="1"/>
    <row r="12535" ht="12.75" hidden="1"/>
    <row r="12536" ht="12.75" hidden="1"/>
    <row r="12537" ht="12.75" hidden="1"/>
    <row r="12538" ht="12.75" hidden="1"/>
    <row r="12539" ht="12.75" hidden="1"/>
    <row r="12540" ht="12.75" hidden="1"/>
    <row r="12541" ht="12.75" hidden="1"/>
    <row r="12542" ht="12.75" hidden="1"/>
    <row r="12543" ht="12.75" hidden="1"/>
    <row r="12544" ht="12.75" hidden="1"/>
    <row r="12545" ht="12.75" hidden="1"/>
    <row r="12546" ht="12.75" hidden="1"/>
    <row r="12547" ht="12.75" hidden="1"/>
    <row r="12548" ht="12.75" hidden="1"/>
    <row r="12549" ht="12.75" hidden="1"/>
    <row r="12550" ht="12.75" hidden="1"/>
    <row r="12551" ht="12.75" hidden="1"/>
    <row r="12552" ht="12.75" hidden="1"/>
    <row r="12553" ht="12.75" hidden="1"/>
    <row r="12554" ht="12.75" hidden="1"/>
    <row r="12555" ht="12.75" hidden="1"/>
    <row r="12556" ht="12.75" hidden="1"/>
    <row r="12557" ht="12.75" hidden="1"/>
    <row r="12558" ht="12.75" hidden="1"/>
    <row r="12559" ht="12.75" hidden="1"/>
    <row r="12560" ht="12.75" hidden="1"/>
    <row r="12561" ht="12.75" hidden="1"/>
    <row r="12562" ht="12.75" hidden="1"/>
    <row r="12563" ht="12.75" hidden="1"/>
    <row r="12564" ht="12.75" hidden="1"/>
    <row r="12565" ht="12.75" hidden="1"/>
    <row r="12566" ht="12.75" hidden="1"/>
    <row r="12567" ht="12.75" hidden="1"/>
    <row r="12568" ht="12.75" hidden="1"/>
    <row r="12569" ht="12.75" hidden="1"/>
    <row r="12570" ht="12.75" hidden="1"/>
    <row r="12571" ht="12.75" hidden="1"/>
    <row r="12572" ht="12.75" hidden="1"/>
    <row r="12573" ht="12.75" hidden="1"/>
    <row r="12574" ht="12.75" hidden="1"/>
    <row r="12575" ht="12.75" hidden="1"/>
    <row r="12576" ht="12.75" hidden="1"/>
    <row r="12577" ht="12.75" hidden="1"/>
    <row r="12578" ht="12.75" hidden="1"/>
    <row r="12579" ht="12.75" hidden="1"/>
    <row r="12580" ht="12.75" hidden="1"/>
    <row r="12581" ht="12.75" hidden="1"/>
    <row r="12582" ht="12.75" hidden="1"/>
    <row r="12583" ht="12.75" hidden="1"/>
    <row r="12584" ht="12.75" hidden="1"/>
    <row r="12585" ht="12.75" hidden="1"/>
    <row r="12586" ht="12.75" hidden="1"/>
    <row r="12587" ht="12.75" hidden="1"/>
    <row r="12588" ht="12.75" hidden="1"/>
    <row r="12589" ht="12.75" hidden="1"/>
    <row r="12590" ht="12.75" hidden="1"/>
    <row r="12591" ht="12.75" hidden="1"/>
    <row r="12592" ht="12.75" hidden="1"/>
    <row r="12593" ht="12.75" hidden="1"/>
    <row r="12594" ht="12.75" hidden="1"/>
    <row r="12595" ht="12.75" hidden="1"/>
    <row r="12596" ht="12.75" hidden="1"/>
    <row r="12597" ht="12.75" hidden="1"/>
    <row r="12598" ht="12.75" hidden="1"/>
    <row r="12599" ht="12.75" hidden="1"/>
    <row r="12600" ht="12.75" hidden="1"/>
    <row r="12601" ht="12.75" hidden="1"/>
    <row r="12602" ht="12.75" hidden="1"/>
    <row r="12603" ht="12.75" hidden="1"/>
    <row r="12604" ht="12.75" hidden="1"/>
    <row r="12605" ht="12.75" hidden="1"/>
    <row r="12606" ht="12.75" hidden="1"/>
    <row r="12607" ht="12.75" hidden="1"/>
    <row r="12608" ht="12.75" hidden="1"/>
    <row r="12609" ht="12.75" hidden="1"/>
    <row r="12610" ht="12.75" hidden="1"/>
    <row r="12611" ht="12.75" hidden="1"/>
    <row r="12612" ht="12.75" hidden="1"/>
    <row r="12613" ht="12.75" hidden="1"/>
    <row r="12614" ht="12.75" hidden="1"/>
    <row r="12615" ht="12.75" hidden="1"/>
    <row r="12616" ht="12.75" hidden="1"/>
    <row r="12617" ht="12.75" hidden="1"/>
    <row r="12618" ht="12.75" hidden="1"/>
    <row r="12619" ht="12.75" hidden="1"/>
    <row r="12620" ht="12.75" hidden="1"/>
    <row r="12621" ht="12.75" hidden="1"/>
    <row r="12622" ht="12.75" hidden="1"/>
    <row r="12623" ht="12.75" hidden="1"/>
    <row r="12624" ht="12.75" hidden="1"/>
    <row r="12625" ht="12.75" hidden="1"/>
    <row r="12626" ht="12.75" hidden="1"/>
    <row r="12627" ht="12.75" hidden="1"/>
    <row r="12628" ht="12.75" hidden="1"/>
    <row r="12629" ht="12.75" hidden="1"/>
    <row r="12630" ht="12.75" hidden="1"/>
    <row r="12631" ht="12.75" hidden="1"/>
    <row r="12632" ht="12.75" hidden="1"/>
    <row r="12633" ht="12.75" hidden="1"/>
    <row r="12634" ht="12.75" hidden="1"/>
    <row r="12635" ht="12.75" hidden="1"/>
    <row r="12636" ht="12.75" hidden="1"/>
    <row r="12637" ht="12.75" hidden="1"/>
    <row r="12638" ht="12.75" hidden="1"/>
    <row r="12639" ht="12.75" hidden="1"/>
    <row r="12640" ht="12.75" hidden="1"/>
    <row r="12641" ht="12.75" hidden="1"/>
    <row r="12642" ht="12.75" hidden="1"/>
    <row r="12643" ht="12.75" hidden="1"/>
    <row r="12644" ht="12.75" hidden="1"/>
    <row r="12645" ht="12.75" hidden="1"/>
    <row r="12646" ht="12.75" hidden="1"/>
    <row r="12647" ht="12.75" hidden="1"/>
    <row r="12648" ht="12.75" hidden="1"/>
    <row r="12649" ht="12.75" hidden="1"/>
    <row r="12650" ht="12.75" hidden="1"/>
    <row r="12651" ht="12.75" hidden="1"/>
    <row r="12652" ht="12.75" hidden="1"/>
    <row r="12653" ht="12.75" hidden="1"/>
    <row r="12654" ht="12.75" hidden="1"/>
    <row r="12655" ht="12.75" hidden="1"/>
    <row r="12656" ht="12.75" hidden="1"/>
    <row r="12657" ht="12.75" hidden="1"/>
    <row r="12658" ht="12.75" hidden="1"/>
    <row r="12659" ht="12.75" hidden="1"/>
    <row r="12660" ht="12.75" hidden="1"/>
    <row r="12661" ht="12.75" hidden="1"/>
    <row r="12662" ht="12.75" hidden="1"/>
    <row r="12663" ht="12.75" hidden="1"/>
    <row r="12664" ht="12.75" hidden="1"/>
    <row r="12665" ht="12.75" hidden="1"/>
    <row r="12666" ht="12.75" hidden="1"/>
    <row r="12667" ht="12.75" hidden="1"/>
    <row r="12668" ht="12.75" hidden="1"/>
    <row r="12669" ht="12.75" hidden="1"/>
    <row r="12670" ht="12.75" hidden="1"/>
    <row r="12671" ht="12.75" hidden="1"/>
    <row r="12672" ht="12.75" hidden="1"/>
    <row r="12673" ht="12.75" hidden="1"/>
    <row r="12674" ht="12.75" hidden="1"/>
    <row r="12675" ht="12.75" hidden="1"/>
    <row r="12676" ht="12.75" hidden="1"/>
    <row r="12677" ht="12.75" hidden="1"/>
    <row r="12678" ht="12.75" hidden="1"/>
    <row r="12679" ht="12.75" hidden="1"/>
    <row r="12680" ht="12.75" hidden="1"/>
    <row r="12681" ht="12.75" hidden="1"/>
    <row r="12682" ht="12.75" hidden="1"/>
    <row r="12683" ht="12.75" hidden="1"/>
    <row r="12684" ht="12.75" hidden="1"/>
    <row r="12685" ht="12.75" hidden="1"/>
    <row r="12686" ht="12.75" hidden="1"/>
    <row r="12687" ht="12.75" hidden="1"/>
    <row r="12688" ht="12.75" hidden="1"/>
    <row r="12689" ht="12.75" hidden="1"/>
    <row r="12690" ht="12.75" hidden="1"/>
    <row r="12691" ht="12.75" hidden="1"/>
    <row r="12692" ht="12.75" hidden="1"/>
    <row r="12693" ht="12.75" hidden="1"/>
    <row r="12694" ht="12.75" hidden="1"/>
    <row r="12695" ht="12.75" hidden="1"/>
    <row r="12696" ht="12.75" hidden="1"/>
    <row r="12697" ht="12.75" hidden="1"/>
    <row r="12698" ht="12.75" hidden="1"/>
    <row r="12699" ht="12.75" hidden="1"/>
    <row r="12700" ht="12.75" hidden="1"/>
    <row r="12701" ht="12.75" hidden="1"/>
    <row r="12702" ht="12.75" hidden="1"/>
    <row r="12703" ht="12.75" hidden="1"/>
    <row r="12704" ht="12.75" hidden="1"/>
    <row r="12705" ht="12.75" hidden="1"/>
    <row r="12706" ht="12.75" hidden="1"/>
    <row r="12707" ht="12.75" hidden="1"/>
    <row r="12708" ht="12.75" hidden="1"/>
    <row r="12709" ht="12.75" hidden="1"/>
    <row r="12710" ht="12.75" hidden="1"/>
    <row r="12711" ht="12.75" hidden="1"/>
    <row r="12712" ht="12.75" hidden="1"/>
    <row r="12713" ht="12.75" hidden="1"/>
    <row r="12714" ht="12.75" hidden="1"/>
    <row r="12715" ht="12.75" hidden="1"/>
    <row r="12716" ht="12.75" hidden="1"/>
    <row r="12717" ht="12.75" hidden="1"/>
    <row r="12718" ht="12.75" hidden="1"/>
    <row r="12719" ht="12.75" hidden="1"/>
    <row r="12720" ht="12.75" hidden="1"/>
    <row r="12721" ht="12.75" hidden="1"/>
    <row r="12722" ht="12.75" hidden="1"/>
    <row r="12723" ht="12.75" hidden="1"/>
    <row r="12724" ht="12.75" hidden="1"/>
    <row r="12725" ht="12.75" hidden="1"/>
    <row r="12726" ht="12.75" hidden="1"/>
    <row r="12727" ht="12.75" hidden="1"/>
    <row r="12728" ht="12.75" hidden="1"/>
    <row r="12729" ht="12.75" hidden="1"/>
    <row r="12730" ht="12.75" hidden="1"/>
    <row r="12731" ht="12.75" hidden="1"/>
    <row r="12732" ht="12.75" hidden="1"/>
    <row r="12733" ht="12.75" hidden="1"/>
    <row r="12734" ht="12.75" hidden="1"/>
    <row r="12735" ht="12.75" hidden="1"/>
    <row r="12736" ht="12.75" hidden="1"/>
    <row r="12737" ht="12.75" hidden="1"/>
    <row r="12738" ht="12.75" hidden="1"/>
    <row r="12739" ht="12.75" hidden="1"/>
    <row r="12740" ht="12.75" hidden="1"/>
    <row r="12741" ht="12.75" hidden="1"/>
    <row r="12742" ht="12.75" hidden="1"/>
    <row r="12743" ht="12.75" hidden="1"/>
    <row r="12744" ht="12.75" hidden="1"/>
    <row r="12745" ht="12.75" hidden="1"/>
    <row r="12746" ht="12.75" hidden="1"/>
    <row r="12747" ht="12.75" hidden="1"/>
    <row r="12748" ht="12.75" hidden="1"/>
    <row r="12749" ht="12.75" hidden="1"/>
    <row r="12750" ht="12.75" hidden="1"/>
    <row r="12751" ht="12.75" hidden="1"/>
    <row r="12752" ht="12.75" hidden="1"/>
    <row r="12753" ht="12.75" hidden="1"/>
    <row r="12754" ht="12.75" hidden="1"/>
    <row r="12755" ht="12.75" hidden="1"/>
    <row r="12756" ht="12.75" hidden="1"/>
    <row r="12757" ht="12.75" hidden="1"/>
    <row r="12758" ht="12.75" hidden="1"/>
    <row r="12759" ht="12.75" hidden="1"/>
    <row r="12760" ht="12.75" hidden="1"/>
    <row r="12761" ht="12.75" hidden="1"/>
    <row r="12762" ht="12.75" hidden="1"/>
    <row r="12763" ht="12.75" hidden="1"/>
    <row r="12764" ht="12.75" hidden="1"/>
    <row r="12765" ht="12.75" hidden="1"/>
    <row r="12766" ht="12.75" hidden="1"/>
    <row r="12767" ht="12.75" hidden="1"/>
    <row r="12768" ht="12.75" hidden="1"/>
    <row r="12769" ht="12.75" hidden="1"/>
    <row r="12770" ht="12.75" hidden="1"/>
    <row r="12771" ht="12.75" hidden="1"/>
    <row r="12772" ht="12.75" hidden="1"/>
    <row r="12773" ht="12.75" hidden="1"/>
    <row r="12774" ht="12.75" hidden="1"/>
    <row r="12775" ht="12.75" hidden="1"/>
    <row r="12776" ht="12.75" hidden="1"/>
    <row r="12777" ht="12.75" hidden="1"/>
    <row r="12778" ht="12.75" hidden="1"/>
    <row r="12779" ht="12.75" hidden="1"/>
    <row r="12780" ht="12.75" hidden="1"/>
    <row r="12781" ht="12.75" hidden="1"/>
    <row r="12782" ht="12.75" hidden="1"/>
    <row r="12783" ht="12.75" hidden="1"/>
    <row r="12784" ht="12.75" hidden="1"/>
    <row r="12785" ht="12.75" hidden="1"/>
    <row r="12786" ht="12.75" hidden="1"/>
    <row r="12787" ht="12.75" hidden="1"/>
    <row r="12788" ht="12.75" hidden="1"/>
    <row r="12789" ht="12.75" hidden="1"/>
    <row r="12790" ht="12.75" hidden="1"/>
    <row r="12791" ht="12.75" hidden="1"/>
    <row r="12792" ht="12.75" hidden="1"/>
    <row r="12793" ht="12.75" hidden="1"/>
    <row r="12794" ht="12.75" hidden="1"/>
    <row r="12795" ht="12.75" hidden="1"/>
    <row r="12796" ht="12.75" hidden="1"/>
    <row r="12797" ht="12.75" hidden="1"/>
    <row r="12798" ht="12.75" hidden="1"/>
    <row r="12799" ht="12.75" hidden="1"/>
    <row r="12800" ht="12.75" hidden="1"/>
    <row r="12801" ht="12.75" hidden="1"/>
    <row r="12802" ht="12.75" hidden="1"/>
    <row r="12803" ht="12.75" hidden="1"/>
    <row r="12804" ht="12.75" hidden="1"/>
    <row r="12805" ht="12.75" hidden="1"/>
    <row r="12806" ht="12.75" hidden="1"/>
    <row r="12807" ht="12.75" hidden="1"/>
    <row r="12808" ht="12.75" hidden="1"/>
    <row r="12809" ht="12.75" hidden="1"/>
    <row r="12810" ht="12.75" hidden="1"/>
    <row r="12811" ht="12.75" hidden="1"/>
    <row r="12812" ht="12.75" hidden="1"/>
    <row r="12813" ht="12.75" hidden="1"/>
    <row r="12814" ht="12.75" hidden="1"/>
    <row r="12815" ht="12.75" hidden="1"/>
    <row r="12816" ht="12.75" hidden="1"/>
    <row r="12817" ht="12.75" hidden="1"/>
    <row r="12818" ht="12.75" hidden="1"/>
    <row r="12819" ht="12.75" hidden="1"/>
    <row r="12820" ht="12.75" hidden="1"/>
    <row r="12821" ht="12.75" hidden="1"/>
    <row r="12822" ht="12.75" hidden="1"/>
    <row r="12823" ht="12.75" hidden="1"/>
    <row r="12824" ht="12.75" hidden="1"/>
    <row r="12825" ht="12.75" hidden="1"/>
    <row r="12826" ht="12.75" hidden="1"/>
    <row r="12827" ht="12.75" hidden="1"/>
    <row r="12828" ht="12.75" hidden="1"/>
    <row r="12829" ht="12.75" hidden="1"/>
    <row r="12830" ht="12.75" hidden="1"/>
    <row r="12831" ht="12.75" hidden="1"/>
    <row r="12832" ht="12.75" hidden="1"/>
    <row r="12833" ht="12.75" hidden="1"/>
    <row r="12834" ht="12.75" hidden="1"/>
    <row r="12835" ht="12.75" hidden="1"/>
    <row r="12836" ht="12.75" hidden="1"/>
    <row r="12837" ht="12.75" hidden="1"/>
    <row r="12838" ht="12.75" hidden="1"/>
    <row r="12839" ht="12.75" hidden="1"/>
    <row r="12840" ht="12.75" hidden="1"/>
    <row r="12841" ht="12.75" hidden="1"/>
    <row r="12842" ht="12.75" hidden="1"/>
    <row r="12843" ht="12.75" hidden="1"/>
    <row r="12844" ht="12.75" hidden="1"/>
    <row r="12845" ht="12.75" hidden="1"/>
    <row r="12846" ht="12.75" hidden="1"/>
    <row r="12847" ht="12.75" hidden="1"/>
    <row r="12848" ht="12.75" hidden="1"/>
    <row r="12849" ht="12.75" hidden="1"/>
    <row r="12850" ht="12.75" hidden="1"/>
    <row r="12851" ht="12.75" hidden="1"/>
    <row r="12852" ht="12.75" hidden="1"/>
    <row r="12853" ht="12.75" hidden="1"/>
    <row r="12854" ht="12.75" hidden="1"/>
    <row r="12855" ht="12.75" hidden="1"/>
    <row r="12856" ht="12.75" hidden="1"/>
    <row r="12857" ht="12.75" hidden="1"/>
    <row r="12858" ht="12.75" hidden="1"/>
  </sheetData>
  <mergeCells count="1">
    <mergeCell ref="H2:M2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1"/>
  <dimension ref="A1:AH43"/>
  <sheetViews>
    <sheetView showRowColHeaders="0" workbookViewId="0" topLeftCell="A1">
      <pane ySplit="4" topLeftCell="BM5" activePane="bottomLeft" state="frozen"/>
      <selection pane="topLeft" activeCell="A1" sqref="A1"/>
      <selection pane="bottomLeft" activeCell="A6" sqref="A6"/>
    </sheetView>
  </sheetViews>
  <sheetFormatPr defaultColWidth="9.140625" defaultRowHeight="12.75" zeroHeight="1"/>
  <cols>
    <col min="1" max="1" width="9.8515625" style="34" bestFit="1" customWidth="1"/>
    <col min="2" max="3" width="2.7109375" style="62" hidden="1" customWidth="1"/>
    <col min="4" max="4" width="11.8515625" style="34" hidden="1" customWidth="1"/>
    <col min="5" max="8" width="9.140625" style="34" hidden="1" customWidth="1"/>
    <col min="9" max="11" width="10.421875" style="34" hidden="1" customWidth="1"/>
    <col min="12" max="12" width="9.140625" style="34" hidden="1" customWidth="1"/>
    <col min="13" max="13" width="9.140625" style="34" customWidth="1"/>
    <col min="14" max="14" width="9.140625" style="34" hidden="1" customWidth="1"/>
    <col min="15" max="15" width="9.140625" style="41" customWidth="1"/>
    <col min="16" max="16" width="9.140625" style="33" hidden="1" customWidth="1"/>
    <col min="17" max="17" width="9.140625" style="33" customWidth="1"/>
    <col min="18" max="18" width="9.140625" style="33" hidden="1" customWidth="1"/>
    <col min="19" max="19" width="9.140625" style="33" customWidth="1"/>
    <col min="20" max="20" width="9.140625" style="33" hidden="1" customWidth="1"/>
    <col min="21" max="21" width="4.28125" style="52" bestFit="1" customWidth="1"/>
    <col min="22" max="22" width="10.140625" style="33" hidden="1" customWidth="1"/>
    <col min="23" max="23" width="9.140625" style="34" customWidth="1"/>
    <col min="24" max="24" width="9.140625" style="34" hidden="1" customWidth="1"/>
    <col min="25" max="25" width="9.140625" style="34" customWidth="1"/>
    <col min="26" max="26" width="9.140625" style="34" hidden="1" customWidth="1"/>
    <col min="27" max="27" width="9.140625" style="34" customWidth="1"/>
    <col min="28" max="28" width="9.140625" style="34" hidden="1" customWidth="1"/>
    <col min="29" max="29" width="9.140625" style="34" customWidth="1"/>
    <col min="30" max="34" width="0" style="33" hidden="1" customWidth="1"/>
    <col min="35" max="16384" width="0" style="34" hidden="1" customWidth="1"/>
  </cols>
  <sheetData>
    <row r="1" spans="1:34" ht="11.25" thickBot="1">
      <c r="A1" s="34" t="s">
        <v>14</v>
      </c>
      <c r="M1" s="50" t="s">
        <v>28</v>
      </c>
      <c r="O1" s="49" t="s">
        <v>25</v>
      </c>
      <c r="P1" s="34"/>
      <c r="Q1" s="49" t="s">
        <v>26</v>
      </c>
      <c r="R1" s="34"/>
      <c r="S1" s="107" t="s">
        <v>27</v>
      </c>
      <c r="T1" s="108"/>
      <c r="U1" s="108"/>
      <c r="V1" s="108"/>
      <c r="W1" s="109"/>
      <c r="Y1" s="49" t="s">
        <v>26</v>
      </c>
      <c r="AA1" s="49" t="s">
        <v>25</v>
      </c>
      <c r="AC1" s="50" t="s">
        <v>28</v>
      </c>
      <c r="AD1" s="34"/>
      <c r="AE1" s="34"/>
      <c r="AF1" s="34"/>
      <c r="AG1" s="34"/>
      <c r="AH1" s="34"/>
    </row>
    <row r="2" spans="1:34" ht="13.5" customHeight="1" thickBot="1">
      <c r="A2" s="103">
        <v>50</v>
      </c>
      <c r="B2" s="63"/>
      <c r="C2" s="63"/>
      <c r="F2" s="34" t="s">
        <v>13</v>
      </c>
      <c r="M2" s="105" t="s">
        <v>23</v>
      </c>
      <c r="O2" s="44" t="s">
        <v>21</v>
      </c>
      <c r="P2" s="42"/>
      <c r="Q2" s="44" t="s">
        <v>20</v>
      </c>
      <c r="R2" s="43"/>
      <c r="S2" s="110" t="s">
        <v>22</v>
      </c>
      <c r="T2" s="111"/>
      <c r="U2" s="111"/>
      <c r="V2" s="111"/>
      <c r="W2" s="112"/>
      <c r="X2" s="43"/>
      <c r="Y2" s="44" t="s">
        <v>20</v>
      </c>
      <c r="Z2" s="42"/>
      <c r="AA2" s="44" t="s">
        <v>21</v>
      </c>
      <c r="AC2" s="105" t="s">
        <v>24</v>
      </c>
      <c r="AD2" s="34"/>
      <c r="AE2" s="34"/>
      <c r="AF2" s="34"/>
      <c r="AG2" s="34"/>
      <c r="AH2" s="34"/>
    </row>
    <row r="3" spans="1:34" ht="11.25" thickBot="1">
      <c r="A3" s="76" t="s">
        <v>36</v>
      </c>
      <c r="D3" s="36" t="s">
        <v>5</v>
      </c>
      <c r="E3" s="36" t="s">
        <v>10</v>
      </c>
      <c r="F3" s="36" t="s">
        <v>9</v>
      </c>
      <c r="G3" s="37" t="s">
        <v>11</v>
      </c>
      <c r="H3" s="36" t="s">
        <v>12</v>
      </c>
      <c r="I3" s="35" t="s">
        <v>15</v>
      </c>
      <c r="J3" s="35" t="s">
        <v>16</v>
      </c>
      <c r="K3" s="35" t="s">
        <v>17</v>
      </c>
      <c r="M3" s="106"/>
      <c r="N3" s="17"/>
      <c r="O3" s="107" t="s">
        <v>19</v>
      </c>
      <c r="P3" s="108"/>
      <c r="Q3" s="108"/>
      <c r="R3" s="108"/>
      <c r="S3" s="113"/>
      <c r="T3" s="34"/>
      <c r="U3" s="51" t="s">
        <v>29</v>
      </c>
      <c r="V3" s="34"/>
      <c r="W3" s="114" t="s">
        <v>18</v>
      </c>
      <c r="X3" s="111"/>
      <c r="Y3" s="111"/>
      <c r="Z3" s="111"/>
      <c r="AA3" s="112"/>
      <c r="AC3" s="106"/>
      <c r="AD3" s="34"/>
      <c r="AE3" s="34"/>
      <c r="AF3" s="34"/>
      <c r="AG3" s="34"/>
      <c r="AH3" s="34"/>
    </row>
    <row r="4" spans="1:34" ht="10.5">
      <c r="A4" s="40">
        <f ca="1">TODAY()</f>
        <v>40091</v>
      </c>
      <c r="B4" s="64" t="s">
        <v>3</v>
      </c>
      <c r="C4" s="64" t="s">
        <v>4</v>
      </c>
      <c r="D4" s="38">
        <f>JD!E4</f>
        <v>2455109.5</v>
      </c>
      <c r="E4" s="35">
        <f>(0.779072+0.00273790931*(D4-2451545))*360</f>
        <v>3793.8059047781994</v>
      </c>
      <c r="F4" s="35">
        <f>(-460*SIN(RADIANS(E4+79.5))+592*SIN(RADIANS(2*E4)))/3600</f>
        <v>0.20378163506162117</v>
      </c>
      <c r="G4" s="34">
        <f ca="1">-23.5*COS(RADIANS(0.985*(DAY(NOW())+30.3*(MONTH(NOW())-1))+10))</f>
        <v>-5.499724339442285</v>
      </c>
      <c r="H4" s="34">
        <f>DEGREES(ACOS(-SIN(RADIANS($A$2))*SIN(RADIANS(G4))/(COS(RADIANS($A$2))*COS(RADIANS(G4)))))/360*24</f>
        <v>5.560731035043073</v>
      </c>
      <c r="I4" s="34">
        <f>DEGREES(ACOS((SIN(RADIANS(-6))-SIN(RADIANS($A$2))*SIN(RADIANS(G4)))/(COS(RADIANS($A$2))*COS(RADIANS(G4)))))/360*24</f>
        <v>6.185797274631376</v>
      </c>
      <c r="J4" s="34">
        <f>DEGREES(ACOS((SIN(RADIANS(-12))-SIN(RADIANS($A$2))*SIN(RADIANS(G4)))/(COS(RADIANS($A$2))*COS(RADIANS(G4)))))/360*24</f>
        <v>6.808945975859464</v>
      </c>
      <c r="K4" s="34">
        <f>DEGREES(ACOS((SIN(RADIANS(-18))-SIN(RADIANS($A$2))*SIN(RADIANS(G4)))/(COS(RADIANS($A$2))*COS(RADIANS(G4)))))/360*24</f>
        <v>7.4403976174201</v>
      </c>
      <c r="L4" s="34">
        <f>H4+12-F4</f>
        <v>17.356949399981453</v>
      </c>
      <c r="M4" s="48" t="str">
        <f>IF(ISERR(L4),"***",CONCATENATE(INT(L4),"h",INT((L4-INT(L4))*60),"m"))</f>
        <v>17h21m</v>
      </c>
      <c r="N4" s="35">
        <f>I4+12-F4</f>
        <v>17.982015639569756</v>
      </c>
      <c r="O4" s="46" t="str">
        <f>IF(ISERR(N4),"***",CONCATENATE(INT(N4),"h",INT((N4-INT(N4))*60),"m"))</f>
        <v>17h58m</v>
      </c>
      <c r="P4" s="34">
        <f>J4+12-F4</f>
        <v>18.605164340797845</v>
      </c>
      <c r="Q4" s="47" t="str">
        <f>IF(ISERR(P4),"***",CONCATENATE(INT(P4),"h",INT((P4-INT(P4))*60),"m"))</f>
        <v>18h36m</v>
      </c>
      <c r="R4" s="35">
        <f>K4+12-F4</f>
        <v>19.23661598235848</v>
      </c>
      <c r="S4" s="45" t="str">
        <f aca="true" t="shared" si="0" ref="S4:S42">IF(ISERR(R4),"***",CONCATENATE(INT(R4),"h",INT((R4-INT(R4))*60),"m"))</f>
        <v>19h14m</v>
      </c>
      <c r="T4" s="34">
        <f>24-R4+V4</f>
        <v>9.1192047651598</v>
      </c>
      <c r="U4" s="51" t="str">
        <f>IF(ISERR(T4),"***",CONCATENATE(ROUND(T4,1),"h"))</f>
        <v>9,1h</v>
      </c>
      <c r="V4" s="34">
        <f>12-K4-F4</f>
        <v>4.355820747518279</v>
      </c>
      <c r="W4" s="45" t="str">
        <f aca="true" t="shared" si="1" ref="W4:W42">IF(ISERR(V4),"***",CONCATENATE(INT(V4),"h",INT((V4-INT(V4))*60),"m"))</f>
        <v>4h21m</v>
      </c>
      <c r="X4" s="35">
        <f>12-J4-F4</f>
        <v>4.987272389078915</v>
      </c>
      <c r="Y4" s="47" t="str">
        <f>IF(ISERR(X4),"***",CONCATENATE(INT(X4),"h",INT((X4-INT(X4))*60),"m"))</f>
        <v>4h59m</v>
      </c>
      <c r="Z4" s="35">
        <f>12-I4-F4</f>
        <v>5.610421090307002</v>
      </c>
      <c r="AA4" s="46" t="str">
        <f>IF(ISERR(Z4),"***",CONCATENATE(INT(Z4),"h",INT((Z4-INT(Z4))*60),"m"))</f>
        <v>5h36m</v>
      </c>
      <c r="AB4" s="34">
        <f>12-H4-F4</f>
        <v>6.235487329895306</v>
      </c>
      <c r="AC4" s="48" t="str">
        <f>IF(ISERR(AB4),"***",CONCATENATE(INT(AB4),"h",INT((AB4-INT(AB4))*60),"m"))</f>
        <v>6h14m</v>
      </c>
      <c r="AD4" s="34"/>
      <c r="AE4" s="34"/>
      <c r="AF4" s="34"/>
      <c r="AG4" s="34"/>
      <c r="AH4" s="34"/>
    </row>
    <row r="5" spans="1:21" s="31" customFormat="1" ht="11.25" thickBot="1">
      <c r="A5" s="54"/>
      <c r="B5" s="65"/>
      <c r="C5" s="65"/>
      <c r="F5" s="21"/>
      <c r="O5" s="66"/>
      <c r="U5" s="67"/>
    </row>
    <row r="6" spans="1:34" ht="11.25" thickBot="1">
      <c r="A6" s="102">
        <v>39814</v>
      </c>
      <c r="B6" s="63">
        <v>1</v>
      </c>
      <c r="C6" s="63">
        <v>1</v>
      </c>
      <c r="D6" s="39">
        <f>367*YEAR(A6)-INT((7*(YEAR(A6)+INT((MONTH(A6)+9)/12)))/4)+INT(275*MONTH(A6)/9)+DAY(A6)+1721013.5</f>
        <v>2454832.5</v>
      </c>
      <c r="E6" s="35">
        <f>(0.779072+0.00273790931*(D6-2451545))*360</f>
        <v>3520.781588385</v>
      </c>
      <c r="F6" s="35">
        <f>(-460*SIN(RADIANS(E6+79.5))+592*SIN(RADIANS(2*E6)))/3600</f>
        <v>-0.061065740293722484</v>
      </c>
      <c r="G6" s="34">
        <f>-23.5*COS(RADIANS(0.985*(DAY(A6)+30.3*(MONTH(A6)-1))+10))</f>
        <v>-23.06941193190776</v>
      </c>
      <c r="H6" s="34">
        <f aca="true" t="shared" si="2" ref="H6:H42">DEGREES(ACOS(-SIN(RADIANS($A$2))*SIN(RADIANS(G6))/(COS(RADIANS($A$2))*COS(RADIANS(G6)))))/360*24</f>
        <v>3.9665079212668846</v>
      </c>
      <c r="I6" s="34">
        <f aca="true" t="shared" si="3" ref="I6:I42">DEGREES(ACOS((SIN(RADIANS(-6))-SIN(RADIANS($A$2))*SIN(RADIANS(G6)))/(COS(RADIANS($A$2))*COS(RADIANS(G6)))))/360*24</f>
        <v>4.712088217702562</v>
      </c>
      <c r="J6" s="34">
        <f aca="true" t="shared" si="4" ref="J6:J42">DEGREES(ACOS((SIN(RADIANS(-12))-SIN(RADIANS($A$2))*SIN(RADIANS(G6)))/(COS(RADIANS($A$2))*COS(RADIANS(G6)))))/360*24</f>
        <v>5.4016553548830855</v>
      </c>
      <c r="K6" s="34">
        <f aca="true" t="shared" si="5" ref="K6:K42">DEGREES(ACOS((SIN(RADIANS(-18))-SIN(RADIANS($A$2))*SIN(RADIANS(G6)))/(COS(RADIANS($A$2))*COS(RADIANS(G6)))))/360*24</f>
        <v>6.057134985862346</v>
      </c>
      <c r="L6" s="34">
        <f aca="true" t="shared" si="6" ref="L6:L42">H6+12-F6</f>
        <v>16.02757366156061</v>
      </c>
      <c r="M6" s="48" t="str">
        <f aca="true" t="shared" si="7" ref="M6:M42">IF(ISERR(L6),"***",CONCATENATE(INT(L6),"h",INT((L6-INT(L6))*60),"m"))</f>
        <v>16h1m</v>
      </c>
      <c r="N6" s="35">
        <f aca="true" t="shared" si="8" ref="N6:N42">I6+12-F6</f>
        <v>16.773153957996286</v>
      </c>
      <c r="O6" s="46" t="str">
        <f aca="true" t="shared" si="9" ref="O6:O42">IF(ISERR(N6),"***",CONCATENATE(INT(N6),"h",INT((N6-INT(N6))*60),"m"))</f>
        <v>16h46m</v>
      </c>
      <c r="P6" s="34">
        <f>J6+12-F6</f>
        <v>17.46272109517681</v>
      </c>
      <c r="Q6" s="47" t="str">
        <f aca="true" t="shared" si="10" ref="Q6:Q41">IF(ISERR(P6),"***",CONCATENATE(INT(P6),"h",INT((P6-INT(P6))*60),"m"))</f>
        <v>17h27m</v>
      </c>
      <c r="R6" s="35">
        <f>K6+12-F6</f>
        <v>18.118200726156072</v>
      </c>
      <c r="S6" s="45" t="str">
        <f t="shared" si="0"/>
        <v>18h7m</v>
      </c>
      <c r="T6" s="34">
        <f aca="true" t="shared" si="11" ref="T6:T42">24-R6+V6</f>
        <v>11.885730028275304</v>
      </c>
      <c r="U6" s="51" t="str">
        <f>IF(ISERR(T6),"***",CONCATENATE(ROUND(T6,1),"h"))</f>
        <v>11,9h</v>
      </c>
      <c r="V6" s="34">
        <f aca="true" t="shared" si="12" ref="V6:V42">12-K6-F6</f>
        <v>6.0039307544313765</v>
      </c>
      <c r="W6" s="45" t="str">
        <f t="shared" si="1"/>
        <v>6h0m</v>
      </c>
      <c r="X6" s="35">
        <f aca="true" t="shared" si="13" ref="X6:X42">12-J6-F6</f>
        <v>6.659410385410637</v>
      </c>
      <c r="Y6" s="47" t="str">
        <f aca="true" t="shared" si="14" ref="Y6:Y42">IF(ISERR(X6),"***",CONCATENATE(INT(X6),"h",INT((X6-INT(X6))*60),"m"))</f>
        <v>6h39m</v>
      </c>
      <c r="Z6" s="35">
        <f>12-I6-F6</f>
        <v>7.34897752259116</v>
      </c>
      <c r="AA6" s="46" t="str">
        <f aca="true" t="shared" si="15" ref="AA6:AA42">IF(ISERR(Z6),"***",CONCATENATE(INT(Z6),"h",INT((Z6-INT(Z6))*60),"m"))</f>
        <v>7h20m</v>
      </c>
      <c r="AB6" s="34">
        <f aca="true" t="shared" si="16" ref="AB6:AB42">12-H6-F6</f>
        <v>8.094557819026837</v>
      </c>
      <c r="AC6" s="48" t="str">
        <f aca="true" t="shared" si="17" ref="AC6:AC42">IF(ISERR(AB6),"***",CONCATENATE(INT(AB6),"h",INT((AB6-INT(AB6))*60),"m"))</f>
        <v>8h5m</v>
      </c>
      <c r="AD6" s="34"/>
      <c r="AE6" s="34"/>
      <c r="AF6" s="34"/>
      <c r="AG6" s="34"/>
      <c r="AH6" s="34"/>
    </row>
    <row r="7" spans="1:34" ht="10.5">
      <c r="A7" s="69">
        <f ca="1">DATE(YEAR(NOW()),B7,C7)</f>
        <v>39823</v>
      </c>
      <c r="B7" s="64">
        <v>1</v>
      </c>
      <c r="C7" s="64">
        <v>10</v>
      </c>
      <c r="D7" s="39">
        <f>367*YEAR(A7)-INT((7*(YEAR(A7)+INT((MONTH(A7)+9)/12)))/4)+INT(275*MONTH(A7)/9)+DAY(A7)+1721013.5</f>
        <v>2454841.5</v>
      </c>
      <c r="E7" s="35">
        <f>(0.779072+0.00273790931*(D7-2451545))*360</f>
        <v>3529.6524145493995</v>
      </c>
      <c r="F7" s="35">
        <f>(-460*SIN(RADIANS(E7+79.5))+592*SIN(RADIANS(2*E7)))/3600</f>
        <v>-0.1244911893738812</v>
      </c>
      <c r="G7" s="34">
        <f>-23.5*COS(RADIANS(0.985*(DAY(A7)+30.3*(MONTH(A7)-1))+10))</f>
        <v>-22.103742944065466</v>
      </c>
      <c r="H7" s="34">
        <f t="shared" si="2"/>
        <v>4.070150778333804</v>
      </c>
      <c r="I7" s="34">
        <f t="shared" si="3"/>
        <v>4.802098628405274</v>
      </c>
      <c r="J7" s="34">
        <f t="shared" si="4"/>
        <v>5.483143416020455</v>
      </c>
      <c r="K7" s="34">
        <f t="shared" si="5"/>
        <v>6.133217110551835</v>
      </c>
      <c r="L7" s="34">
        <f t="shared" si="6"/>
        <v>16.194641967707685</v>
      </c>
      <c r="M7" s="48" t="str">
        <f t="shared" si="7"/>
        <v>16h11m</v>
      </c>
      <c r="N7" s="35">
        <f t="shared" si="8"/>
        <v>16.926589817779156</v>
      </c>
      <c r="O7" s="46" t="str">
        <f t="shared" si="9"/>
        <v>16h55m</v>
      </c>
      <c r="P7" s="34">
        <f aca="true" t="shared" si="18" ref="P7:P41">J7+12-F7</f>
        <v>17.607634605394335</v>
      </c>
      <c r="Q7" s="47" t="str">
        <f t="shared" si="10"/>
        <v>17h36m</v>
      </c>
      <c r="R7" s="35">
        <f aca="true" t="shared" si="19" ref="R7:R41">K7+12-F7</f>
        <v>18.257708299925717</v>
      </c>
      <c r="S7" s="45" t="str">
        <f t="shared" si="0"/>
        <v>18h15m</v>
      </c>
      <c r="T7" s="34">
        <f t="shared" si="11"/>
        <v>11.733565778896327</v>
      </c>
      <c r="U7" s="51" t="str">
        <f aca="true" t="shared" si="20" ref="U7:U42">IF(ISERR(T7),"***",CONCATENATE(ROUND(T7,1),"h"))</f>
        <v>11,7h</v>
      </c>
      <c r="V7" s="34">
        <f t="shared" si="12"/>
        <v>5.9912740788220455</v>
      </c>
      <c r="W7" s="45" t="str">
        <f t="shared" si="1"/>
        <v>5h59m</v>
      </c>
      <c r="X7" s="35">
        <f t="shared" si="13"/>
        <v>6.641347773353426</v>
      </c>
      <c r="Y7" s="47" t="str">
        <f t="shared" si="14"/>
        <v>6h38m</v>
      </c>
      <c r="Z7" s="35">
        <f aca="true" t="shared" si="21" ref="Z7:Z41">12-I7-F7</f>
        <v>7.322392560968607</v>
      </c>
      <c r="AA7" s="46" t="str">
        <f t="shared" si="15"/>
        <v>7h19m</v>
      </c>
      <c r="AB7" s="34">
        <f t="shared" si="16"/>
        <v>8.054340411040078</v>
      </c>
      <c r="AC7" s="48" t="str">
        <f t="shared" si="17"/>
        <v>8h3m</v>
      </c>
      <c r="AD7" s="34"/>
      <c r="AE7" s="34"/>
      <c r="AF7" s="34"/>
      <c r="AG7" s="34"/>
      <c r="AH7" s="34"/>
    </row>
    <row r="8" spans="1:34" ht="10.5">
      <c r="A8" s="70">
        <f aca="true" ca="1" t="shared" si="22" ref="A8:A41">DATE(YEAR(NOW()),B8,C8)</f>
        <v>39833</v>
      </c>
      <c r="B8" s="71">
        <v>1</v>
      </c>
      <c r="C8" s="71">
        <v>20</v>
      </c>
      <c r="D8" s="72">
        <f aca="true" t="shared" si="23" ref="D8:D42">367*YEAR(A8)-INT((7*(YEAR(A8)+INT((MONTH(A8)+9)/12)))/4)+INT(275*MONTH(A8)/9)+DAY(A8)+1721013.5</f>
        <v>2454851.5</v>
      </c>
      <c r="E8" s="36">
        <f aca="true" t="shared" si="24" ref="E8:E42">(0.779072+0.00273790931*(D8-2451545))*360</f>
        <v>3539.5088880654</v>
      </c>
      <c r="F8" s="36">
        <f aca="true" t="shared" si="25" ref="F8:F42">(-460*SIN(RADIANS(E8+79.5))+592*SIN(RADIANS(2*E8)))/3600</f>
        <v>-0.18260178715143432</v>
      </c>
      <c r="G8" s="37">
        <f aca="true" t="shared" si="26" ref="G8:G41">-23.5*COS(RADIANS(0.985*(DAY(A8)+30.3*(MONTH(A8)-1))+10))</f>
        <v>-20.412840589297495</v>
      </c>
      <c r="H8" s="37">
        <f t="shared" si="2"/>
        <v>4.244782978404154</v>
      </c>
      <c r="I8" s="37">
        <f t="shared" si="3"/>
        <v>4.955716164889811</v>
      </c>
      <c r="J8" s="37">
        <f t="shared" si="4"/>
        <v>5.623578467466218</v>
      </c>
      <c r="K8" s="37">
        <f t="shared" si="5"/>
        <v>6.265468586732588</v>
      </c>
      <c r="L8" s="37">
        <f t="shared" si="6"/>
        <v>16.427384765555587</v>
      </c>
      <c r="M8" s="73" t="str">
        <f t="shared" si="7"/>
        <v>16h25m</v>
      </c>
      <c r="N8" s="36">
        <f t="shared" si="8"/>
        <v>17.138317952041245</v>
      </c>
      <c r="O8" s="74" t="str">
        <f t="shared" si="9"/>
        <v>17h8m</v>
      </c>
      <c r="P8" s="37">
        <f t="shared" si="18"/>
        <v>17.80618025461765</v>
      </c>
      <c r="Q8" s="75" t="str">
        <f t="shared" si="10"/>
        <v>17h48m</v>
      </c>
      <c r="R8" s="36">
        <f t="shared" si="19"/>
        <v>18.448070373884022</v>
      </c>
      <c r="S8" s="45" t="str">
        <f t="shared" si="0"/>
        <v>18h26m</v>
      </c>
      <c r="T8" s="37">
        <f t="shared" si="11"/>
        <v>11.469062826534824</v>
      </c>
      <c r="U8" s="51" t="str">
        <f t="shared" si="20"/>
        <v>11,5h</v>
      </c>
      <c r="V8" s="37">
        <f t="shared" si="12"/>
        <v>5.917133200418847</v>
      </c>
      <c r="W8" s="45" t="str">
        <f t="shared" si="1"/>
        <v>5h55m</v>
      </c>
      <c r="X8" s="36">
        <f t="shared" si="13"/>
        <v>6.559023319685217</v>
      </c>
      <c r="Y8" s="75" t="str">
        <f t="shared" si="14"/>
        <v>6h33m</v>
      </c>
      <c r="Z8" s="36">
        <f t="shared" si="21"/>
        <v>7.226885622261624</v>
      </c>
      <c r="AA8" s="74" t="str">
        <f t="shared" si="15"/>
        <v>7h13m</v>
      </c>
      <c r="AB8" s="37">
        <f t="shared" si="16"/>
        <v>7.937818808747281</v>
      </c>
      <c r="AC8" s="73" t="str">
        <f t="shared" si="17"/>
        <v>7h56m</v>
      </c>
      <c r="AD8" s="34"/>
      <c r="AE8" s="34"/>
      <c r="AF8" s="34"/>
      <c r="AG8" s="34"/>
      <c r="AH8" s="34"/>
    </row>
    <row r="9" spans="1:34" ht="10.5">
      <c r="A9" s="69">
        <f ca="1" t="shared" si="22"/>
        <v>39845</v>
      </c>
      <c r="B9" s="64">
        <v>2</v>
      </c>
      <c r="C9" s="63">
        <v>1</v>
      </c>
      <c r="D9" s="39">
        <f t="shared" si="23"/>
        <v>2454863.5</v>
      </c>
      <c r="E9" s="35">
        <f t="shared" si="24"/>
        <v>3551.3366562845995</v>
      </c>
      <c r="F9" s="35">
        <f t="shared" si="25"/>
        <v>-0.228599685193221</v>
      </c>
      <c r="G9" s="34">
        <f t="shared" si="26"/>
        <v>-17.78120722634164</v>
      </c>
      <c r="H9" s="34">
        <f t="shared" si="2"/>
        <v>4.502002304975096</v>
      </c>
      <c r="I9" s="34">
        <f t="shared" si="3"/>
        <v>5.186280344963873</v>
      </c>
      <c r="J9" s="34">
        <f t="shared" si="4"/>
        <v>5.837539370220935</v>
      </c>
      <c r="K9" s="34">
        <f t="shared" si="5"/>
        <v>6.469723069381931</v>
      </c>
      <c r="L9" s="34">
        <f t="shared" si="6"/>
        <v>16.730601990168317</v>
      </c>
      <c r="M9" s="48" t="str">
        <f t="shared" si="7"/>
        <v>16h43m</v>
      </c>
      <c r="N9" s="35">
        <f t="shared" si="8"/>
        <v>17.414880030157093</v>
      </c>
      <c r="O9" s="46" t="str">
        <f t="shared" si="9"/>
        <v>17h24m</v>
      </c>
      <c r="P9" s="34">
        <f t="shared" si="18"/>
        <v>18.066139055414155</v>
      </c>
      <c r="Q9" s="47" t="str">
        <f t="shared" si="10"/>
        <v>18h3m</v>
      </c>
      <c r="R9" s="35">
        <f t="shared" si="19"/>
        <v>18.698322754575152</v>
      </c>
      <c r="S9" s="45" t="str">
        <f t="shared" si="0"/>
        <v>18h41m</v>
      </c>
      <c r="T9" s="34">
        <f t="shared" si="11"/>
        <v>11.060553861236137</v>
      </c>
      <c r="U9" s="51" t="str">
        <f t="shared" si="20"/>
        <v>11,1h</v>
      </c>
      <c r="V9" s="34">
        <f t="shared" si="12"/>
        <v>5.75887661581129</v>
      </c>
      <c r="W9" s="45" t="str">
        <f t="shared" si="1"/>
        <v>5h45m</v>
      </c>
      <c r="X9" s="35">
        <f t="shared" si="13"/>
        <v>6.391060314972286</v>
      </c>
      <c r="Y9" s="47" t="str">
        <f t="shared" si="14"/>
        <v>6h23m</v>
      </c>
      <c r="Z9" s="35">
        <f t="shared" si="21"/>
        <v>7.042319340229349</v>
      </c>
      <c r="AA9" s="46" t="str">
        <f t="shared" si="15"/>
        <v>7h2m</v>
      </c>
      <c r="AB9" s="34">
        <f t="shared" si="16"/>
        <v>7.726597380218125</v>
      </c>
      <c r="AC9" s="48" t="str">
        <f t="shared" si="17"/>
        <v>7h43m</v>
      </c>
      <c r="AD9" s="34"/>
      <c r="AE9" s="34"/>
      <c r="AF9" s="34"/>
      <c r="AG9" s="34"/>
      <c r="AH9" s="34"/>
    </row>
    <row r="10" spans="1:34" ht="10.5">
      <c r="A10" s="69">
        <f ca="1" t="shared" si="22"/>
        <v>39854</v>
      </c>
      <c r="B10" s="64">
        <v>2</v>
      </c>
      <c r="C10" s="64">
        <v>10</v>
      </c>
      <c r="D10" s="39">
        <f t="shared" si="23"/>
        <v>2454872.5</v>
      </c>
      <c r="E10" s="35">
        <f t="shared" si="24"/>
        <v>3560.2074824489996</v>
      </c>
      <c r="F10" s="35">
        <f t="shared" si="25"/>
        <v>-0.24336827560640875</v>
      </c>
      <c r="G10" s="34">
        <f t="shared" si="26"/>
        <v>-15.200967417632835</v>
      </c>
      <c r="H10" s="34">
        <f t="shared" si="2"/>
        <v>4.740417965887985</v>
      </c>
      <c r="I10" s="34">
        <f t="shared" si="3"/>
        <v>5.404384875475841</v>
      </c>
      <c r="J10" s="34">
        <f t="shared" si="4"/>
        <v>6.043417955710107</v>
      </c>
      <c r="K10" s="34">
        <f t="shared" si="5"/>
        <v>6.669432905983582</v>
      </c>
      <c r="L10" s="34">
        <f t="shared" si="6"/>
        <v>16.983786241494393</v>
      </c>
      <c r="M10" s="48" t="str">
        <f t="shared" si="7"/>
        <v>16h59m</v>
      </c>
      <c r="N10" s="35">
        <f t="shared" si="8"/>
        <v>17.64775315108225</v>
      </c>
      <c r="O10" s="46" t="str">
        <f t="shared" si="9"/>
        <v>17h38m</v>
      </c>
      <c r="P10" s="34">
        <f t="shared" si="18"/>
        <v>18.286786231316515</v>
      </c>
      <c r="Q10" s="47" t="str">
        <f t="shared" si="10"/>
        <v>18h17m</v>
      </c>
      <c r="R10" s="35">
        <f t="shared" si="19"/>
        <v>18.91280118158999</v>
      </c>
      <c r="S10" s="45" t="str">
        <f t="shared" si="0"/>
        <v>18h54m</v>
      </c>
      <c r="T10" s="34">
        <f t="shared" si="11"/>
        <v>10.661134188032836</v>
      </c>
      <c r="U10" s="51" t="str">
        <f t="shared" si="20"/>
        <v>10,7h</v>
      </c>
      <c r="V10" s="34">
        <f t="shared" si="12"/>
        <v>5.573935369622827</v>
      </c>
      <c r="W10" s="45" t="str">
        <f t="shared" si="1"/>
        <v>5h34m</v>
      </c>
      <c r="X10" s="35">
        <f t="shared" si="13"/>
        <v>6.199950319896302</v>
      </c>
      <c r="Y10" s="47" t="str">
        <f t="shared" si="14"/>
        <v>6h11m</v>
      </c>
      <c r="Z10" s="35">
        <f t="shared" si="21"/>
        <v>6.8389834001305685</v>
      </c>
      <c r="AA10" s="46" t="str">
        <f t="shared" si="15"/>
        <v>6h50m</v>
      </c>
      <c r="AB10" s="34">
        <f t="shared" si="16"/>
        <v>7.5029503097184245</v>
      </c>
      <c r="AC10" s="48" t="str">
        <f t="shared" si="17"/>
        <v>7h30m</v>
      </c>
      <c r="AD10" s="34"/>
      <c r="AE10" s="34"/>
      <c r="AF10" s="34"/>
      <c r="AG10" s="34"/>
      <c r="AH10" s="34"/>
    </row>
    <row r="11" spans="1:34" ht="10.5">
      <c r="A11" s="70">
        <f ca="1" t="shared" si="22"/>
        <v>39864</v>
      </c>
      <c r="B11" s="71">
        <v>2</v>
      </c>
      <c r="C11" s="71">
        <v>20</v>
      </c>
      <c r="D11" s="72">
        <f t="shared" si="23"/>
        <v>2454882.5</v>
      </c>
      <c r="E11" s="36">
        <f t="shared" si="24"/>
        <v>3570.0639559649994</v>
      </c>
      <c r="F11" s="36">
        <f t="shared" si="25"/>
        <v>-0.2394847071671098</v>
      </c>
      <c r="G11" s="37">
        <f t="shared" si="26"/>
        <v>-11.911068104745672</v>
      </c>
      <c r="H11" s="37">
        <f t="shared" si="2"/>
        <v>5.0293782666315385</v>
      </c>
      <c r="I11" s="37">
        <f t="shared" si="3"/>
        <v>5.674216462894112</v>
      </c>
      <c r="J11" s="37">
        <f t="shared" si="4"/>
        <v>6.3027941293395</v>
      </c>
      <c r="K11" s="37">
        <f t="shared" si="5"/>
        <v>6.925538800432806</v>
      </c>
      <c r="L11" s="37">
        <f t="shared" si="6"/>
        <v>17.268862973798647</v>
      </c>
      <c r="M11" s="73" t="str">
        <f t="shared" si="7"/>
        <v>17h16m</v>
      </c>
      <c r="N11" s="36">
        <f t="shared" si="8"/>
        <v>17.913701170061223</v>
      </c>
      <c r="O11" s="74" t="str">
        <f t="shared" si="9"/>
        <v>17h54m</v>
      </c>
      <c r="P11" s="37">
        <f t="shared" si="18"/>
        <v>18.54227883650661</v>
      </c>
      <c r="Q11" s="75" t="str">
        <f t="shared" si="10"/>
        <v>18h32m</v>
      </c>
      <c r="R11" s="36">
        <f t="shared" si="19"/>
        <v>19.165023507599912</v>
      </c>
      <c r="S11" s="45" t="str">
        <f t="shared" si="0"/>
        <v>19h9m</v>
      </c>
      <c r="T11" s="37">
        <f t="shared" si="11"/>
        <v>10.148922399134392</v>
      </c>
      <c r="U11" s="51" t="str">
        <f t="shared" si="20"/>
        <v>10,1h</v>
      </c>
      <c r="V11" s="37">
        <f t="shared" si="12"/>
        <v>5.313945906734304</v>
      </c>
      <c r="W11" s="45" t="str">
        <f t="shared" si="1"/>
        <v>5h18m</v>
      </c>
      <c r="X11" s="36">
        <f t="shared" si="13"/>
        <v>5.93669057782761</v>
      </c>
      <c r="Y11" s="75" t="str">
        <f t="shared" si="14"/>
        <v>5h56m</v>
      </c>
      <c r="Z11" s="36">
        <f t="shared" si="21"/>
        <v>6.565268244272998</v>
      </c>
      <c r="AA11" s="74" t="str">
        <f t="shared" si="15"/>
        <v>6h33m</v>
      </c>
      <c r="AB11" s="37">
        <f t="shared" si="16"/>
        <v>7.210106440535571</v>
      </c>
      <c r="AC11" s="73" t="str">
        <f t="shared" si="17"/>
        <v>7h12m</v>
      </c>
      <c r="AD11" s="34"/>
      <c r="AE11" s="34"/>
      <c r="AF11" s="34"/>
      <c r="AG11" s="34"/>
      <c r="AH11" s="34"/>
    </row>
    <row r="12" spans="1:34" ht="10.5">
      <c r="A12" s="69">
        <f ca="1" t="shared" si="22"/>
        <v>39873</v>
      </c>
      <c r="B12" s="64">
        <v>3</v>
      </c>
      <c r="C12" s="63">
        <v>1</v>
      </c>
      <c r="D12" s="39">
        <f t="shared" si="23"/>
        <v>2454891.5</v>
      </c>
      <c r="E12" s="35">
        <f t="shared" si="24"/>
        <v>3578.9347821293995</v>
      </c>
      <c r="F12" s="35">
        <f t="shared" si="25"/>
        <v>-0.2191851315338201</v>
      </c>
      <c r="G12" s="34">
        <f t="shared" si="26"/>
        <v>-7.776377999909801</v>
      </c>
      <c r="H12" s="34">
        <f t="shared" si="2"/>
        <v>5.375565482872897</v>
      </c>
      <c r="I12" s="34">
        <f t="shared" si="3"/>
        <v>6.005261177269402</v>
      </c>
      <c r="J12" s="34">
        <f t="shared" si="4"/>
        <v>6.628137890504074</v>
      </c>
      <c r="K12" s="34">
        <f t="shared" si="5"/>
        <v>7.254108507366447</v>
      </c>
      <c r="L12" s="34">
        <f t="shared" si="6"/>
        <v>17.594750614406717</v>
      </c>
      <c r="M12" s="48" t="str">
        <f t="shared" si="7"/>
        <v>17h35m</v>
      </c>
      <c r="N12" s="35">
        <f t="shared" si="8"/>
        <v>18.224446308803223</v>
      </c>
      <c r="O12" s="46" t="str">
        <f t="shared" si="9"/>
        <v>18h13m</v>
      </c>
      <c r="P12" s="34">
        <f t="shared" si="18"/>
        <v>18.847323022037894</v>
      </c>
      <c r="Q12" s="47" t="str">
        <f t="shared" si="10"/>
        <v>18h50m</v>
      </c>
      <c r="R12" s="35">
        <f t="shared" si="19"/>
        <v>19.473293638900266</v>
      </c>
      <c r="S12" s="45" t="str">
        <f t="shared" si="0"/>
        <v>19h28m</v>
      </c>
      <c r="T12" s="34">
        <f t="shared" si="11"/>
        <v>9.491782985267108</v>
      </c>
      <c r="U12" s="51" t="str">
        <f t="shared" si="20"/>
        <v>9,5h</v>
      </c>
      <c r="V12" s="34">
        <f t="shared" si="12"/>
        <v>4.965076624167373</v>
      </c>
      <c r="W12" s="45" t="str">
        <f t="shared" si="1"/>
        <v>4h57m</v>
      </c>
      <c r="X12" s="35">
        <f t="shared" si="13"/>
        <v>5.591047241029746</v>
      </c>
      <c r="Y12" s="47" t="str">
        <f t="shared" si="14"/>
        <v>5h35m</v>
      </c>
      <c r="Z12" s="35">
        <f t="shared" si="21"/>
        <v>6.213923954264418</v>
      </c>
      <c r="AA12" s="46" t="str">
        <f t="shared" si="15"/>
        <v>6h12m</v>
      </c>
      <c r="AB12" s="34">
        <f t="shared" si="16"/>
        <v>6.843619648660923</v>
      </c>
      <c r="AC12" s="48" t="str">
        <f t="shared" si="17"/>
        <v>6h50m</v>
      </c>
      <c r="AD12" s="34"/>
      <c r="AE12" s="34"/>
      <c r="AF12" s="34"/>
      <c r="AG12" s="34"/>
      <c r="AH12" s="34"/>
    </row>
    <row r="13" spans="1:34" ht="10.5">
      <c r="A13" s="69">
        <f ca="1" t="shared" si="22"/>
        <v>39882</v>
      </c>
      <c r="B13" s="64">
        <v>3</v>
      </c>
      <c r="C13" s="64">
        <v>10</v>
      </c>
      <c r="D13" s="39">
        <f t="shared" si="23"/>
        <v>2454900.5</v>
      </c>
      <c r="E13" s="35">
        <f t="shared" si="24"/>
        <v>3587.805608293799</v>
      </c>
      <c r="F13" s="35">
        <f t="shared" si="25"/>
        <v>-0.1857881028605181</v>
      </c>
      <c r="G13" s="34">
        <f t="shared" si="26"/>
        <v>-4.265999096288433</v>
      </c>
      <c r="H13" s="34">
        <f t="shared" si="2"/>
        <v>5.659988803667273</v>
      </c>
      <c r="I13" s="34">
        <f t="shared" si="3"/>
        <v>6.283576574982948</v>
      </c>
      <c r="J13" s="34">
        <f t="shared" si="4"/>
        <v>6.9078947083259905</v>
      </c>
      <c r="K13" s="34">
        <f t="shared" si="5"/>
        <v>7.5435154953760915</v>
      </c>
      <c r="L13" s="34">
        <f t="shared" si="6"/>
        <v>17.845776906527792</v>
      </c>
      <c r="M13" s="48" t="str">
        <f t="shared" si="7"/>
        <v>17h50m</v>
      </c>
      <c r="N13" s="35">
        <f t="shared" si="8"/>
        <v>18.469364677843465</v>
      </c>
      <c r="O13" s="46" t="str">
        <f t="shared" si="9"/>
        <v>18h28m</v>
      </c>
      <c r="P13" s="34">
        <f t="shared" si="18"/>
        <v>19.093682811186508</v>
      </c>
      <c r="Q13" s="47" t="str">
        <f t="shared" si="10"/>
        <v>19h5m</v>
      </c>
      <c r="R13" s="35">
        <f t="shared" si="19"/>
        <v>19.72930359823661</v>
      </c>
      <c r="S13" s="45" t="str">
        <f t="shared" si="0"/>
        <v>19h43m</v>
      </c>
      <c r="T13" s="34">
        <f t="shared" si="11"/>
        <v>8.912969009247817</v>
      </c>
      <c r="U13" s="51" t="str">
        <f t="shared" si="20"/>
        <v>8,9h</v>
      </c>
      <c r="V13" s="34">
        <f t="shared" si="12"/>
        <v>4.6422726074844265</v>
      </c>
      <c r="W13" s="45" t="str">
        <f t="shared" si="1"/>
        <v>4h38m</v>
      </c>
      <c r="X13" s="35">
        <f t="shared" si="13"/>
        <v>5.277893394534527</v>
      </c>
      <c r="Y13" s="47" t="str">
        <f t="shared" si="14"/>
        <v>5h16m</v>
      </c>
      <c r="Z13" s="35">
        <f t="shared" si="21"/>
        <v>5.9022115278775695</v>
      </c>
      <c r="AA13" s="46" t="str">
        <f t="shared" si="15"/>
        <v>5h54m</v>
      </c>
      <c r="AB13" s="34">
        <f t="shared" si="16"/>
        <v>6.5257992991932445</v>
      </c>
      <c r="AC13" s="48" t="str">
        <f t="shared" si="17"/>
        <v>6h31m</v>
      </c>
      <c r="AD13" s="34"/>
      <c r="AE13" s="34"/>
      <c r="AF13" s="34"/>
      <c r="AG13" s="34"/>
      <c r="AH13" s="34"/>
    </row>
    <row r="14" spans="1:34" ht="10.5">
      <c r="A14" s="70">
        <f ca="1" t="shared" si="22"/>
        <v>39892</v>
      </c>
      <c r="B14" s="71">
        <v>3</v>
      </c>
      <c r="C14" s="71">
        <v>20</v>
      </c>
      <c r="D14" s="72">
        <f t="shared" si="23"/>
        <v>2454910.5</v>
      </c>
      <c r="E14" s="36">
        <f t="shared" si="24"/>
        <v>3597.6620818097995</v>
      </c>
      <c r="F14" s="36">
        <f t="shared" si="25"/>
        <v>-0.13798886801335705</v>
      </c>
      <c r="G14" s="37">
        <f t="shared" si="26"/>
        <v>-0.24977809264835743</v>
      </c>
      <c r="H14" s="37">
        <f t="shared" si="2"/>
        <v>5.980154855719601</v>
      </c>
      <c r="I14" s="37">
        <f t="shared" si="3"/>
        <v>6.603825396431354</v>
      </c>
      <c r="J14" s="37">
        <f t="shared" si="4"/>
        <v>7.237185287315201</v>
      </c>
      <c r="K14" s="37">
        <f t="shared" si="5"/>
        <v>7.893029537902213</v>
      </c>
      <c r="L14" s="37">
        <f t="shared" si="6"/>
        <v>18.118143723732956</v>
      </c>
      <c r="M14" s="73" t="str">
        <f t="shared" si="7"/>
        <v>18h7m</v>
      </c>
      <c r="N14" s="36">
        <f t="shared" si="8"/>
        <v>18.74181426444471</v>
      </c>
      <c r="O14" s="74" t="str">
        <f t="shared" si="9"/>
        <v>18h44m</v>
      </c>
      <c r="P14" s="37">
        <f t="shared" si="18"/>
        <v>19.375174155328555</v>
      </c>
      <c r="Q14" s="75" t="str">
        <f t="shared" si="10"/>
        <v>19h22m</v>
      </c>
      <c r="R14" s="36">
        <f t="shared" si="19"/>
        <v>20.031018405915567</v>
      </c>
      <c r="S14" s="45" t="str">
        <f t="shared" si="0"/>
        <v>20h1m</v>
      </c>
      <c r="T14" s="37">
        <f t="shared" si="11"/>
        <v>8.213940924195576</v>
      </c>
      <c r="U14" s="51" t="str">
        <f t="shared" si="20"/>
        <v>8,2h</v>
      </c>
      <c r="V14" s="37">
        <f t="shared" si="12"/>
        <v>4.244959330111144</v>
      </c>
      <c r="W14" s="45" t="str">
        <f t="shared" si="1"/>
        <v>4h14m</v>
      </c>
      <c r="X14" s="36">
        <f t="shared" si="13"/>
        <v>4.900803580698156</v>
      </c>
      <c r="Y14" s="75" t="str">
        <f t="shared" si="14"/>
        <v>4h54m</v>
      </c>
      <c r="Z14" s="36">
        <f t="shared" si="21"/>
        <v>5.534163471582003</v>
      </c>
      <c r="AA14" s="74" t="str">
        <f t="shared" si="15"/>
        <v>5h32m</v>
      </c>
      <c r="AB14" s="37">
        <f t="shared" si="16"/>
        <v>6.1578340122937565</v>
      </c>
      <c r="AC14" s="73" t="str">
        <f t="shared" si="17"/>
        <v>6h9m</v>
      </c>
      <c r="AD14" s="34"/>
      <c r="AE14" s="34"/>
      <c r="AF14" s="34"/>
      <c r="AG14" s="34"/>
      <c r="AH14" s="34"/>
    </row>
    <row r="15" spans="1:34" ht="10.5">
      <c r="A15" s="69">
        <f ca="1" t="shared" si="22"/>
        <v>39904</v>
      </c>
      <c r="B15" s="64">
        <v>4</v>
      </c>
      <c r="C15" s="63">
        <v>1</v>
      </c>
      <c r="D15" s="39">
        <f t="shared" si="23"/>
        <v>2454922.5</v>
      </c>
      <c r="E15" s="35">
        <f t="shared" si="24"/>
        <v>3609.489850028999</v>
      </c>
      <c r="F15" s="35">
        <f t="shared" si="25"/>
        <v>-0.07427513718058985</v>
      </c>
      <c r="G15" s="34">
        <f t="shared" si="26"/>
        <v>4.29120516054959</v>
      </c>
      <c r="H15" s="34">
        <f t="shared" si="2"/>
        <v>6.342033086151029</v>
      </c>
      <c r="I15" s="34">
        <f t="shared" si="3"/>
        <v>6.97502936988977</v>
      </c>
      <c r="J15" s="34">
        <f t="shared" si="4"/>
        <v>7.629529737401407</v>
      </c>
      <c r="K15" s="34">
        <f t="shared" si="5"/>
        <v>8.323757353006682</v>
      </c>
      <c r="L15" s="34">
        <f t="shared" si="6"/>
        <v>18.41630822333162</v>
      </c>
      <c r="M15" s="48" t="str">
        <f t="shared" si="7"/>
        <v>18h24m</v>
      </c>
      <c r="N15" s="35">
        <f t="shared" si="8"/>
        <v>19.049304507070357</v>
      </c>
      <c r="O15" s="46" t="str">
        <f t="shared" si="9"/>
        <v>19h2m</v>
      </c>
      <c r="P15" s="34">
        <f t="shared" si="18"/>
        <v>19.703804874581994</v>
      </c>
      <c r="Q15" s="47" t="str">
        <f t="shared" si="10"/>
        <v>19h42m</v>
      </c>
      <c r="R15" s="35">
        <f t="shared" si="19"/>
        <v>20.398032490187273</v>
      </c>
      <c r="S15" s="45" t="str">
        <f t="shared" si="0"/>
        <v>20h23m</v>
      </c>
      <c r="T15" s="34">
        <f t="shared" si="11"/>
        <v>7.352485293986635</v>
      </c>
      <c r="U15" s="51" t="str">
        <f t="shared" si="20"/>
        <v>7,4h</v>
      </c>
      <c r="V15" s="34">
        <f t="shared" si="12"/>
        <v>3.7505177841739075</v>
      </c>
      <c r="W15" s="45" t="str">
        <f t="shared" si="1"/>
        <v>3h45m</v>
      </c>
      <c r="X15" s="35">
        <f t="shared" si="13"/>
        <v>4.444745399779182</v>
      </c>
      <c r="Y15" s="47" t="str">
        <f t="shared" si="14"/>
        <v>4h26m</v>
      </c>
      <c r="Z15" s="35">
        <f t="shared" si="21"/>
        <v>5.09924576729082</v>
      </c>
      <c r="AA15" s="46" t="str">
        <f t="shared" si="15"/>
        <v>5h5m</v>
      </c>
      <c r="AB15" s="34">
        <f t="shared" si="16"/>
        <v>5.73224205102956</v>
      </c>
      <c r="AC15" s="48" t="str">
        <f t="shared" si="17"/>
        <v>5h43m</v>
      </c>
      <c r="AD15" s="34"/>
      <c r="AE15" s="34"/>
      <c r="AF15" s="34"/>
      <c r="AG15" s="34"/>
      <c r="AH15" s="34"/>
    </row>
    <row r="16" spans="1:34" ht="10.5">
      <c r="A16" s="69">
        <f ca="1" t="shared" si="22"/>
        <v>39913</v>
      </c>
      <c r="B16" s="64">
        <v>4</v>
      </c>
      <c r="C16" s="64">
        <v>10</v>
      </c>
      <c r="D16" s="39">
        <f t="shared" si="23"/>
        <v>2454931.5</v>
      </c>
      <c r="E16" s="35">
        <f t="shared" si="24"/>
        <v>3618.3606761933997</v>
      </c>
      <c r="F16" s="35">
        <f t="shared" si="25"/>
        <v>-0.028251857832877616</v>
      </c>
      <c r="G16" s="34">
        <f t="shared" si="26"/>
        <v>7.800563704970531</v>
      </c>
      <c r="H16" s="34">
        <f t="shared" si="2"/>
        <v>6.626418562531944</v>
      </c>
      <c r="I16" s="34">
        <f t="shared" si="3"/>
        <v>7.274061918046291</v>
      </c>
      <c r="J16" s="34">
        <f t="shared" si="4"/>
        <v>7.954882420119277</v>
      </c>
      <c r="K16" s="34">
        <f t="shared" si="5"/>
        <v>8.69522570046875</v>
      </c>
      <c r="L16" s="34">
        <f t="shared" si="6"/>
        <v>18.654670420364823</v>
      </c>
      <c r="M16" s="48" t="str">
        <f t="shared" si="7"/>
        <v>18h39m</v>
      </c>
      <c r="N16" s="35">
        <f t="shared" si="8"/>
        <v>19.30231377587917</v>
      </c>
      <c r="O16" s="46" t="str">
        <f t="shared" si="9"/>
        <v>19h18m</v>
      </c>
      <c r="P16" s="34">
        <f t="shared" si="18"/>
        <v>19.983134277952153</v>
      </c>
      <c r="Q16" s="47" t="str">
        <f t="shared" si="10"/>
        <v>19h58m</v>
      </c>
      <c r="R16" s="35">
        <f t="shared" si="19"/>
        <v>20.723477558301628</v>
      </c>
      <c r="S16" s="45" t="str">
        <f t="shared" si="0"/>
        <v>20h43m</v>
      </c>
      <c r="T16" s="34">
        <f t="shared" si="11"/>
        <v>6.609548599062499</v>
      </c>
      <c r="U16" s="51" t="str">
        <f t="shared" si="20"/>
        <v>6,6h</v>
      </c>
      <c r="V16" s="34">
        <f t="shared" si="12"/>
        <v>3.3330261573641273</v>
      </c>
      <c r="W16" s="45" t="str">
        <f t="shared" si="1"/>
        <v>3h19m</v>
      </c>
      <c r="X16" s="35">
        <f t="shared" si="13"/>
        <v>4.073369437713601</v>
      </c>
      <c r="Y16" s="47" t="str">
        <f t="shared" si="14"/>
        <v>4h4m</v>
      </c>
      <c r="Z16" s="35">
        <f t="shared" si="21"/>
        <v>4.7541899397865865</v>
      </c>
      <c r="AA16" s="46" t="str">
        <f t="shared" si="15"/>
        <v>4h45m</v>
      </c>
      <c r="AB16" s="34">
        <f t="shared" si="16"/>
        <v>5.401833295300934</v>
      </c>
      <c r="AC16" s="48" t="str">
        <f t="shared" si="17"/>
        <v>5h24m</v>
      </c>
      <c r="AD16" s="34"/>
      <c r="AE16" s="34"/>
      <c r="AF16" s="34"/>
      <c r="AG16" s="34"/>
      <c r="AH16" s="34"/>
    </row>
    <row r="17" spans="1:34" ht="10.5">
      <c r="A17" s="70">
        <f ca="1" t="shared" si="22"/>
        <v>39923</v>
      </c>
      <c r="B17" s="71">
        <v>4</v>
      </c>
      <c r="C17" s="71">
        <v>20</v>
      </c>
      <c r="D17" s="72">
        <f t="shared" si="23"/>
        <v>2454941.5</v>
      </c>
      <c r="E17" s="36">
        <f t="shared" si="24"/>
        <v>3628.2171497093996</v>
      </c>
      <c r="F17" s="36">
        <f t="shared" si="25"/>
        <v>0.015306390028428088</v>
      </c>
      <c r="G17" s="37">
        <f t="shared" si="26"/>
        <v>11.477767796317384</v>
      </c>
      <c r="H17" s="37">
        <f t="shared" si="2"/>
        <v>6.933575752336576</v>
      </c>
      <c r="I17" s="37">
        <f t="shared" si="3"/>
        <v>7.604946279272646</v>
      </c>
      <c r="J17" s="37">
        <f t="shared" si="4"/>
        <v>8.326159914876998</v>
      </c>
      <c r="K17" s="37">
        <f t="shared" si="5"/>
        <v>9.139976463050427</v>
      </c>
      <c r="L17" s="37">
        <f t="shared" si="6"/>
        <v>18.91826936230815</v>
      </c>
      <c r="M17" s="73" t="str">
        <f t="shared" si="7"/>
        <v>18h55m</v>
      </c>
      <c r="N17" s="36">
        <f t="shared" si="8"/>
        <v>19.589639889244218</v>
      </c>
      <c r="O17" s="74" t="str">
        <f t="shared" si="9"/>
        <v>19h35m</v>
      </c>
      <c r="P17" s="37">
        <f t="shared" si="18"/>
        <v>20.310853524848568</v>
      </c>
      <c r="Q17" s="75" t="str">
        <f t="shared" si="10"/>
        <v>20h18m</v>
      </c>
      <c r="R17" s="36">
        <f t="shared" si="19"/>
        <v>21.124670073022</v>
      </c>
      <c r="S17" s="45" t="str">
        <f t="shared" si="0"/>
        <v>21h7m</v>
      </c>
      <c r="T17" s="37">
        <f t="shared" si="11"/>
        <v>5.720047073899146</v>
      </c>
      <c r="U17" s="51" t="str">
        <f t="shared" si="20"/>
        <v>5,7h</v>
      </c>
      <c r="V17" s="37">
        <f t="shared" si="12"/>
        <v>2.8447171469211447</v>
      </c>
      <c r="W17" s="45" t="str">
        <f t="shared" si="1"/>
        <v>2h50m</v>
      </c>
      <c r="X17" s="36">
        <f t="shared" si="13"/>
        <v>3.658533695094574</v>
      </c>
      <c r="Y17" s="75" t="str">
        <f t="shared" si="14"/>
        <v>3h39m</v>
      </c>
      <c r="Z17" s="36">
        <f t="shared" si="21"/>
        <v>4.379747330698926</v>
      </c>
      <c r="AA17" s="74" t="str">
        <f t="shared" si="15"/>
        <v>4h22m</v>
      </c>
      <c r="AB17" s="37">
        <f t="shared" si="16"/>
        <v>5.0511178576349955</v>
      </c>
      <c r="AC17" s="73" t="str">
        <f t="shared" si="17"/>
        <v>5h3m</v>
      </c>
      <c r="AD17" s="34"/>
      <c r="AE17" s="34"/>
      <c r="AF17" s="34"/>
      <c r="AG17" s="34"/>
      <c r="AH17" s="34"/>
    </row>
    <row r="18" spans="1:34" ht="10.5">
      <c r="A18" s="69">
        <f ca="1" t="shared" si="22"/>
        <v>39934</v>
      </c>
      <c r="B18" s="64">
        <v>5</v>
      </c>
      <c r="C18" s="63">
        <v>1</v>
      </c>
      <c r="D18" s="39">
        <f t="shared" si="23"/>
        <v>2454952.5</v>
      </c>
      <c r="E18" s="35">
        <f t="shared" si="24"/>
        <v>3639.0592705769996</v>
      </c>
      <c r="F18" s="35">
        <f t="shared" si="25"/>
        <v>0.04869116522590895</v>
      </c>
      <c r="G18" s="34">
        <f t="shared" si="26"/>
        <v>15.220507706724845</v>
      </c>
      <c r="H18" s="34">
        <f t="shared" si="2"/>
        <v>7.261344370006941</v>
      </c>
      <c r="I18" s="34">
        <f t="shared" si="3"/>
        <v>7.968228338272214</v>
      </c>
      <c r="J18" s="34">
        <f t="shared" si="4"/>
        <v>8.750589818035168</v>
      </c>
      <c r="K18" s="34">
        <f t="shared" si="5"/>
        <v>9.688866738632335</v>
      </c>
      <c r="L18" s="34">
        <f t="shared" si="6"/>
        <v>19.212653204781034</v>
      </c>
      <c r="M18" s="48" t="str">
        <f t="shared" si="7"/>
        <v>19h12m</v>
      </c>
      <c r="N18" s="35">
        <f t="shared" si="8"/>
        <v>19.919537173046304</v>
      </c>
      <c r="O18" s="46" t="str">
        <f t="shared" si="9"/>
        <v>19h55m</v>
      </c>
      <c r="P18" s="34">
        <f t="shared" si="18"/>
        <v>20.70189865280926</v>
      </c>
      <c r="Q18" s="47" t="str">
        <f t="shared" si="10"/>
        <v>20h42m</v>
      </c>
      <c r="R18" s="35">
        <f t="shared" si="19"/>
        <v>21.640175573406427</v>
      </c>
      <c r="S18" s="45" t="str">
        <f t="shared" si="0"/>
        <v>21h38m</v>
      </c>
      <c r="T18" s="34">
        <f t="shared" si="11"/>
        <v>4.622266522735329</v>
      </c>
      <c r="U18" s="51" t="str">
        <f t="shared" si="20"/>
        <v>4,6h</v>
      </c>
      <c r="V18" s="34">
        <f t="shared" si="12"/>
        <v>2.2624420961417564</v>
      </c>
      <c r="W18" s="45" t="str">
        <f t="shared" si="1"/>
        <v>2h15m</v>
      </c>
      <c r="X18" s="35">
        <f t="shared" si="13"/>
        <v>3.200719016738923</v>
      </c>
      <c r="Y18" s="47" t="str">
        <f t="shared" si="14"/>
        <v>3h12m</v>
      </c>
      <c r="Z18" s="35">
        <f t="shared" si="21"/>
        <v>3.9830804965018776</v>
      </c>
      <c r="AA18" s="46" t="str">
        <f t="shared" si="15"/>
        <v>3h58m</v>
      </c>
      <c r="AB18" s="34">
        <f t="shared" si="16"/>
        <v>4.68996446476715</v>
      </c>
      <c r="AC18" s="48" t="str">
        <f t="shared" si="17"/>
        <v>4h41m</v>
      </c>
      <c r="AD18" s="34"/>
      <c r="AE18" s="34"/>
      <c r="AF18" s="34"/>
      <c r="AG18" s="34"/>
      <c r="AH18" s="34"/>
    </row>
    <row r="19" spans="1:34" ht="10.5">
      <c r="A19" s="69">
        <f ca="1" t="shared" si="22"/>
        <v>39943</v>
      </c>
      <c r="B19" s="64">
        <v>5</v>
      </c>
      <c r="C19" s="64">
        <v>10</v>
      </c>
      <c r="D19" s="39">
        <f t="shared" si="23"/>
        <v>2454961.5</v>
      </c>
      <c r="E19" s="35">
        <f t="shared" si="24"/>
        <v>3647.930096741399</v>
      </c>
      <c r="F19" s="35">
        <f t="shared" si="25"/>
        <v>0.06211730281402145</v>
      </c>
      <c r="G19" s="34">
        <f t="shared" si="26"/>
        <v>17.797957097251803</v>
      </c>
      <c r="H19" s="34">
        <f t="shared" si="2"/>
        <v>7.499586211902563</v>
      </c>
      <c r="I19" s="34">
        <f t="shared" si="3"/>
        <v>8.239923173964426</v>
      </c>
      <c r="J19" s="34">
        <f t="shared" si="4"/>
        <v>9.082952534646578</v>
      </c>
      <c r="K19" s="34">
        <f t="shared" si="5"/>
        <v>10.170661706580827</v>
      </c>
      <c r="L19" s="34">
        <f t="shared" si="6"/>
        <v>19.437468909088544</v>
      </c>
      <c r="M19" s="48" t="str">
        <f t="shared" si="7"/>
        <v>19h26m</v>
      </c>
      <c r="N19" s="35">
        <f t="shared" si="8"/>
        <v>20.177805871150408</v>
      </c>
      <c r="O19" s="46" t="str">
        <f t="shared" si="9"/>
        <v>20h10m</v>
      </c>
      <c r="P19" s="34">
        <f t="shared" si="18"/>
        <v>21.02083523183256</v>
      </c>
      <c r="Q19" s="47" t="str">
        <f t="shared" si="10"/>
        <v>21h1m</v>
      </c>
      <c r="R19" s="35">
        <f t="shared" si="19"/>
        <v>22.108544403766807</v>
      </c>
      <c r="S19" s="45" t="str">
        <f t="shared" si="0"/>
        <v>22h6m</v>
      </c>
      <c r="T19" s="34">
        <f t="shared" si="11"/>
        <v>3.658676586838345</v>
      </c>
      <c r="U19" s="51" t="str">
        <f t="shared" si="20"/>
        <v>3,7h</v>
      </c>
      <c r="V19" s="34">
        <f t="shared" si="12"/>
        <v>1.767220990605152</v>
      </c>
      <c r="W19" s="45" t="str">
        <f t="shared" si="1"/>
        <v>1h46m</v>
      </c>
      <c r="X19" s="35">
        <f t="shared" si="13"/>
        <v>2.8549301625394</v>
      </c>
      <c r="Y19" s="47" t="str">
        <f t="shared" si="14"/>
        <v>2h51m</v>
      </c>
      <c r="Z19" s="35">
        <f t="shared" si="21"/>
        <v>3.6979595232215523</v>
      </c>
      <c r="AA19" s="46" t="str">
        <f t="shared" si="15"/>
        <v>3h41m</v>
      </c>
      <c r="AB19" s="34">
        <f t="shared" si="16"/>
        <v>4.4382964852834155</v>
      </c>
      <c r="AC19" s="48" t="str">
        <f t="shared" si="17"/>
        <v>4h26m</v>
      </c>
      <c r="AD19" s="34"/>
      <c r="AE19" s="34"/>
      <c r="AF19" s="34"/>
      <c r="AG19" s="34"/>
      <c r="AH19" s="34"/>
    </row>
    <row r="20" spans="1:34" ht="10.5">
      <c r="A20" s="70">
        <f ca="1" t="shared" si="22"/>
        <v>39953</v>
      </c>
      <c r="B20" s="71">
        <v>5</v>
      </c>
      <c r="C20" s="71">
        <v>20</v>
      </c>
      <c r="D20" s="72">
        <f t="shared" si="23"/>
        <v>2454971.5</v>
      </c>
      <c r="E20" s="36">
        <f t="shared" si="24"/>
        <v>3657.7865702573995</v>
      </c>
      <c r="F20" s="36">
        <f t="shared" si="25"/>
        <v>0.06165889760361907</v>
      </c>
      <c r="G20" s="37">
        <f t="shared" si="26"/>
        <v>20.16073294654035</v>
      </c>
      <c r="H20" s="37">
        <f t="shared" si="2"/>
        <v>7.7298565188891715</v>
      </c>
      <c r="I20" s="37">
        <f t="shared" si="3"/>
        <v>8.509748791407025</v>
      </c>
      <c r="J20" s="37">
        <f t="shared" si="4"/>
        <v>9.430325448854184</v>
      </c>
      <c r="K20" s="37">
        <f t="shared" si="5"/>
        <v>10.783051629921944</v>
      </c>
      <c r="L20" s="37">
        <f t="shared" si="6"/>
        <v>19.668197621285554</v>
      </c>
      <c r="M20" s="73" t="str">
        <f t="shared" si="7"/>
        <v>19h40m</v>
      </c>
      <c r="N20" s="36">
        <f t="shared" si="8"/>
        <v>20.44808989380341</v>
      </c>
      <c r="O20" s="74" t="str">
        <f t="shared" si="9"/>
        <v>20h26m</v>
      </c>
      <c r="P20" s="37">
        <f t="shared" si="18"/>
        <v>21.368666551250566</v>
      </c>
      <c r="Q20" s="75" t="str">
        <f t="shared" si="10"/>
        <v>21h22m</v>
      </c>
      <c r="R20" s="36">
        <f t="shared" si="19"/>
        <v>22.721392732318325</v>
      </c>
      <c r="S20" s="45" t="str">
        <f t="shared" si="0"/>
        <v>22h43m</v>
      </c>
      <c r="T20" s="37">
        <f t="shared" si="11"/>
        <v>2.433896740156112</v>
      </c>
      <c r="U20" s="51" t="str">
        <f t="shared" si="20"/>
        <v>2,4h</v>
      </c>
      <c r="V20" s="37">
        <f t="shared" si="12"/>
        <v>1.1552894724744367</v>
      </c>
      <c r="W20" s="45" t="str">
        <f t="shared" si="1"/>
        <v>1h9m</v>
      </c>
      <c r="X20" s="36">
        <f t="shared" si="13"/>
        <v>2.508015653542197</v>
      </c>
      <c r="Y20" s="75" t="str">
        <f t="shared" si="14"/>
        <v>2h30m</v>
      </c>
      <c r="Z20" s="36">
        <f t="shared" si="21"/>
        <v>3.4285923109893557</v>
      </c>
      <c r="AA20" s="74" t="str">
        <f t="shared" si="15"/>
        <v>3h25m</v>
      </c>
      <c r="AB20" s="37">
        <f t="shared" si="16"/>
        <v>4.208484583507209</v>
      </c>
      <c r="AC20" s="73" t="str">
        <f t="shared" si="17"/>
        <v>4h12m</v>
      </c>
      <c r="AD20" s="34"/>
      <c r="AE20" s="34"/>
      <c r="AF20" s="34"/>
      <c r="AG20" s="34"/>
      <c r="AH20" s="34"/>
    </row>
    <row r="21" spans="1:34" ht="10.5">
      <c r="A21" s="69">
        <f ca="1" t="shared" si="22"/>
        <v>39965</v>
      </c>
      <c r="B21" s="64">
        <v>6</v>
      </c>
      <c r="C21" s="63">
        <v>1</v>
      </c>
      <c r="D21" s="39">
        <f t="shared" si="23"/>
        <v>2454983.5</v>
      </c>
      <c r="E21" s="35">
        <f t="shared" si="24"/>
        <v>3669.614338476599</v>
      </c>
      <c r="F21" s="35">
        <f t="shared" si="25"/>
        <v>0.04179735007925224</v>
      </c>
      <c r="G21" s="34">
        <f t="shared" si="26"/>
        <v>22.112434221242744</v>
      </c>
      <c r="H21" s="34">
        <f t="shared" si="2"/>
        <v>7.930768614756274</v>
      </c>
      <c r="I21" s="34">
        <f t="shared" si="3"/>
        <v>8.752055450968465</v>
      </c>
      <c r="J21" s="34">
        <f t="shared" si="4"/>
        <v>9.762997234062066</v>
      </c>
      <c r="K21" s="34" t="e">
        <f t="shared" si="5"/>
        <v>#NUM!</v>
      </c>
      <c r="L21" s="34">
        <f t="shared" si="6"/>
        <v>19.88897126467702</v>
      </c>
      <c r="M21" s="48" t="str">
        <f t="shared" si="7"/>
        <v>19h53m</v>
      </c>
      <c r="N21" s="35">
        <f t="shared" si="8"/>
        <v>20.71025810088921</v>
      </c>
      <c r="O21" s="46" t="str">
        <f t="shared" si="9"/>
        <v>20h42m</v>
      </c>
      <c r="P21" s="34">
        <f t="shared" si="18"/>
        <v>21.721199883982813</v>
      </c>
      <c r="Q21" s="47" t="str">
        <f t="shared" si="10"/>
        <v>21h43m</v>
      </c>
      <c r="R21" s="35" t="e">
        <f t="shared" si="19"/>
        <v>#NUM!</v>
      </c>
      <c r="S21" s="45" t="str">
        <f t="shared" si="0"/>
        <v>***</v>
      </c>
      <c r="T21" s="34" t="e">
        <f t="shared" si="11"/>
        <v>#NUM!</v>
      </c>
      <c r="U21" s="51" t="str">
        <f t="shared" si="20"/>
        <v>***</v>
      </c>
      <c r="V21" s="34" t="e">
        <f t="shared" si="12"/>
        <v>#NUM!</v>
      </c>
      <c r="W21" s="45" t="str">
        <f t="shared" si="1"/>
        <v>***</v>
      </c>
      <c r="X21" s="35">
        <f t="shared" si="13"/>
        <v>2.195205415858682</v>
      </c>
      <c r="Y21" s="47" t="str">
        <f t="shared" si="14"/>
        <v>2h11m</v>
      </c>
      <c r="Z21" s="35">
        <f t="shared" si="21"/>
        <v>3.206147198952283</v>
      </c>
      <c r="AA21" s="46" t="str">
        <f t="shared" si="15"/>
        <v>3h12m</v>
      </c>
      <c r="AB21" s="34">
        <f t="shared" si="16"/>
        <v>4.0274340351644735</v>
      </c>
      <c r="AC21" s="48" t="str">
        <f t="shared" si="17"/>
        <v>4h1m</v>
      </c>
      <c r="AD21" s="34"/>
      <c r="AE21" s="34"/>
      <c r="AF21" s="34"/>
      <c r="AG21" s="34"/>
      <c r="AH21" s="34"/>
    </row>
    <row r="22" spans="1:34" ht="10.5">
      <c r="A22" s="69">
        <f ca="1" t="shared" si="22"/>
        <v>39974</v>
      </c>
      <c r="B22" s="64">
        <v>6</v>
      </c>
      <c r="C22" s="64">
        <v>10</v>
      </c>
      <c r="D22" s="39">
        <f t="shared" si="23"/>
        <v>2454992.5</v>
      </c>
      <c r="E22" s="35">
        <f t="shared" si="24"/>
        <v>3678.4851646409998</v>
      </c>
      <c r="F22" s="35">
        <f t="shared" si="25"/>
        <v>0.01643487064257868</v>
      </c>
      <c r="G22" s="34">
        <f t="shared" si="26"/>
        <v>23.07428291534422</v>
      </c>
      <c r="H22" s="34">
        <f t="shared" si="2"/>
        <v>8.034022756454108</v>
      </c>
      <c r="I22" s="34">
        <f t="shared" si="3"/>
        <v>8.879503866567493</v>
      </c>
      <c r="J22" s="34">
        <f t="shared" si="4"/>
        <v>9.949013684251398</v>
      </c>
      <c r="K22" s="34" t="e">
        <f t="shared" si="5"/>
        <v>#NUM!</v>
      </c>
      <c r="L22" s="34">
        <f t="shared" si="6"/>
        <v>20.01758788581153</v>
      </c>
      <c r="M22" s="48" t="str">
        <f t="shared" si="7"/>
        <v>20h1m</v>
      </c>
      <c r="N22" s="35">
        <f t="shared" si="8"/>
        <v>20.863068995924916</v>
      </c>
      <c r="O22" s="46" t="str">
        <f t="shared" si="9"/>
        <v>20h51m</v>
      </c>
      <c r="P22" s="34">
        <f t="shared" si="18"/>
        <v>21.93257881360882</v>
      </c>
      <c r="Q22" s="47" t="str">
        <f t="shared" si="10"/>
        <v>21h55m</v>
      </c>
      <c r="R22" s="35" t="e">
        <f t="shared" si="19"/>
        <v>#NUM!</v>
      </c>
      <c r="S22" s="45" t="str">
        <f t="shared" si="0"/>
        <v>***</v>
      </c>
      <c r="T22" s="34" t="e">
        <f t="shared" si="11"/>
        <v>#NUM!</v>
      </c>
      <c r="U22" s="51" t="str">
        <f t="shared" si="20"/>
        <v>***</v>
      </c>
      <c r="V22" s="34" t="e">
        <f t="shared" si="12"/>
        <v>#NUM!</v>
      </c>
      <c r="W22" s="45" t="str">
        <f t="shared" si="1"/>
        <v>***</v>
      </c>
      <c r="X22" s="35">
        <f t="shared" si="13"/>
        <v>2.0345514451060236</v>
      </c>
      <c r="Y22" s="47" t="str">
        <f t="shared" si="14"/>
        <v>2h2m</v>
      </c>
      <c r="Z22" s="35">
        <f t="shared" si="21"/>
        <v>3.104061262789928</v>
      </c>
      <c r="AA22" s="46" t="str">
        <f t="shared" si="15"/>
        <v>3h6m</v>
      </c>
      <c r="AB22" s="34">
        <f t="shared" si="16"/>
        <v>3.949542372903313</v>
      </c>
      <c r="AC22" s="48" t="str">
        <f t="shared" si="17"/>
        <v>3h56m</v>
      </c>
      <c r="AD22" s="34"/>
      <c r="AE22" s="34"/>
      <c r="AF22" s="34"/>
      <c r="AG22" s="34"/>
      <c r="AH22" s="34"/>
    </row>
    <row r="23" spans="1:34" ht="10.5">
      <c r="A23" s="70">
        <f ca="1" t="shared" si="22"/>
        <v>39984</v>
      </c>
      <c r="B23" s="71">
        <v>6</v>
      </c>
      <c r="C23" s="71">
        <v>20</v>
      </c>
      <c r="D23" s="72">
        <f t="shared" si="23"/>
        <v>2455002.5</v>
      </c>
      <c r="E23" s="36">
        <f t="shared" si="24"/>
        <v>3688.3416381569996</v>
      </c>
      <c r="F23" s="36">
        <f t="shared" si="25"/>
        <v>-0.017397840814996277</v>
      </c>
      <c r="G23" s="37">
        <f t="shared" si="26"/>
        <v>23.495883060143782</v>
      </c>
      <c r="H23" s="37">
        <f t="shared" si="2"/>
        <v>8.080269645668054</v>
      </c>
      <c r="I23" s="37">
        <f t="shared" si="3"/>
        <v>8.93730830312995</v>
      </c>
      <c r="J23" s="37">
        <f t="shared" si="4"/>
        <v>10.036650511917703</v>
      </c>
      <c r="K23" s="37" t="e">
        <f t="shared" si="5"/>
        <v>#NUM!</v>
      </c>
      <c r="L23" s="37">
        <f t="shared" si="6"/>
        <v>20.09766748648305</v>
      </c>
      <c r="M23" s="73" t="str">
        <f t="shared" si="7"/>
        <v>20h5m</v>
      </c>
      <c r="N23" s="36">
        <f t="shared" si="8"/>
        <v>20.954706143944946</v>
      </c>
      <c r="O23" s="74" t="str">
        <f t="shared" si="9"/>
        <v>20h57m</v>
      </c>
      <c r="P23" s="37">
        <f t="shared" si="18"/>
        <v>22.0540483527327</v>
      </c>
      <c r="Q23" s="75" t="str">
        <f t="shared" si="10"/>
        <v>22h3m</v>
      </c>
      <c r="R23" s="36" t="e">
        <f t="shared" si="19"/>
        <v>#NUM!</v>
      </c>
      <c r="S23" s="45" t="str">
        <f t="shared" si="0"/>
        <v>***</v>
      </c>
      <c r="T23" s="37" t="e">
        <f t="shared" si="11"/>
        <v>#NUM!</v>
      </c>
      <c r="U23" s="51" t="str">
        <f t="shared" si="20"/>
        <v>***</v>
      </c>
      <c r="V23" s="37" t="e">
        <f t="shared" si="12"/>
        <v>#NUM!</v>
      </c>
      <c r="W23" s="45" t="str">
        <f t="shared" si="1"/>
        <v>***</v>
      </c>
      <c r="X23" s="36">
        <f t="shared" si="13"/>
        <v>1.9807473288972934</v>
      </c>
      <c r="Y23" s="75" t="str">
        <f t="shared" si="14"/>
        <v>1h58m</v>
      </c>
      <c r="Z23" s="36">
        <f t="shared" si="21"/>
        <v>3.080089537685047</v>
      </c>
      <c r="AA23" s="74" t="str">
        <f t="shared" si="15"/>
        <v>3h4m</v>
      </c>
      <c r="AB23" s="37">
        <f t="shared" si="16"/>
        <v>3.9371281951469426</v>
      </c>
      <c r="AC23" s="73" t="str">
        <f t="shared" si="17"/>
        <v>3h56m</v>
      </c>
      <c r="AD23" s="34"/>
      <c r="AE23" s="34"/>
      <c r="AF23" s="34"/>
      <c r="AG23" s="34"/>
      <c r="AH23" s="34"/>
    </row>
    <row r="24" spans="1:34" ht="10.5">
      <c r="A24" s="69">
        <f ca="1" t="shared" si="22"/>
        <v>39995</v>
      </c>
      <c r="B24" s="64">
        <v>7</v>
      </c>
      <c r="C24" s="63">
        <v>1</v>
      </c>
      <c r="D24" s="39">
        <f t="shared" si="23"/>
        <v>2455013.5</v>
      </c>
      <c r="E24" s="35">
        <f t="shared" si="24"/>
        <v>3699.1837590245996</v>
      </c>
      <c r="F24" s="35">
        <f t="shared" si="25"/>
        <v>-0.05475340926174164</v>
      </c>
      <c r="G24" s="34">
        <f t="shared" si="26"/>
        <v>23.13883945048839</v>
      </c>
      <c r="H24" s="34">
        <f t="shared" si="2"/>
        <v>8.041063731359834</v>
      </c>
      <c r="I24" s="34">
        <f t="shared" si="3"/>
        <v>8.888274536222351</v>
      </c>
      <c r="J24" s="34">
        <f t="shared" si="4"/>
        <v>9.962166768464975</v>
      </c>
      <c r="K24" s="34" t="e">
        <f t="shared" si="5"/>
        <v>#NUM!</v>
      </c>
      <c r="L24" s="34">
        <f t="shared" si="6"/>
        <v>20.095817140621577</v>
      </c>
      <c r="M24" s="48" t="str">
        <f t="shared" si="7"/>
        <v>20h5m</v>
      </c>
      <c r="N24" s="35">
        <f t="shared" si="8"/>
        <v>20.943027945484094</v>
      </c>
      <c r="O24" s="46" t="str">
        <f t="shared" si="9"/>
        <v>20h56m</v>
      </c>
      <c r="P24" s="34">
        <f t="shared" si="18"/>
        <v>22.016920177726718</v>
      </c>
      <c r="Q24" s="47" t="str">
        <f t="shared" si="10"/>
        <v>22h1m</v>
      </c>
      <c r="R24" s="35" t="e">
        <f t="shared" si="19"/>
        <v>#NUM!</v>
      </c>
      <c r="S24" s="45" t="str">
        <f t="shared" si="0"/>
        <v>***</v>
      </c>
      <c r="T24" s="34" t="e">
        <f t="shared" si="11"/>
        <v>#NUM!</v>
      </c>
      <c r="U24" s="51" t="str">
        <f t="shared" si="20"/>
        <v>***</v>
      </c>
      <c r="V24" s="34" t="e">
        <f t="shared" si="12"/>
        <v>#NUM!</v>
      </c>
      <c r="W24" s="45" t="str">
        <f t="shared" si="1"/>
        <v>***</v>
      </c>
      <c r="X24" s="35">
        <f t="shared" si="13"/>
        <v>2.0925866407967666</v>
      </c>
      <c r="Y24" s="47" t="str">
        <f t="shared" si="14"/>
        <v>2h5m</v>
      </c>
      <c r="Z24" s="35">
        <f t="shared" si="21"/>
        <v>3.1664788730393907</v>
      </c>
      <c r="AA24" s="46" t="str">
        <f t="shared" si="15"/>
        <v>3h9m</v>
      </c>
      <c r="AB24" s="34">
        <f t="shared" si="16"/>
        <v>4.013689677901907</v>
      </c>
      <c r="AC24" s="48" t="str">
        <f t="shared" si="17"/>
        <v>4h0m</v>
      </c>
      <c r="AD24" s="34"/>
      <c r="AE24" s="34"/>
      <c r="AF24" s="34"/>
      <c r="AG24" s="34"/>
      <c r="AH24" s="34"/>
    </row>
    <row r="25" spans="1:34" ht="10.5">
      <c r="A25" s="69">
        <f ca="1" t="shared" si="22"/>
        <v>40004</v>
      </c>
      <c r="B25" s="64">
        <v>7</v>
      </c>
      <c r="C25" s="64">
        <v>10</v>
      </c>
      <c r="D25" s="39">
        <f t="shared" si="23"/>
        <v>2455022.5</v>
      </c>
      <c r="E25" s="35">
        <f t="shared" si="24"/>
        <v>3708.0545851889997</v>
      </c>
      <c r="F25" s="35">
        <f t="shared" si="25"/>
        <v>-0.08011230207538096</v>
      </c>
      <c r="G25" s="34">
        <f t="shared" si="26"/>
        <v>22.229948464730178</v>
      </c>
      <c r="H25" s="34">
        <f t="shared" si="2"/>
        <v>7.943222913843321</v>
      </c>
      <c r="I25" s="34">
        <f t="shared" si="3"/>
        <v>8.767315542793392</v>
      </c>
      <c r="J25" s="34">
        <f t="shared" si="4"/>
        <v>9.784805042461425</v>
      </c>
      <c r="K25" s="34" t="e">
        <f t="shared" si="5"/>
        <v>#NUM!</v>
      </c>
      <c r="L25" s="34">
        <f t="shared" si="6"/>
        <v>20.023335215918703</v>
      </c>
      <c r="M25" s="48" t="str">
        <f t="shared" si="7"/>
        <v>20h1m</v>
      </c>
      <c r="N25" s="35">
        <f t="shared" si="8"/>
        <v>20.847427844868772</v>
      </c>
      <c r="O25" s="46" t="str">
        <f t="shared" si="9"/>
        <v>20h50m</v>
      </c>
      <c r="P25" s="34">
        <f t="shared" si="18"/>
        <v>21.864917344536806</v>
      </c>
      <c r="Q25" s="47" t="str">
        <f t="shared" si="10"/>
        <v>21h51m</v>
      </c>
      <c r="R25" s="35" t="e">
        <f t="shared" si="19"/>
        <v>#NUM!</v>
      </c>
      <c r="S25" s="45" t="str">
        <f t="shared" si="0"/>
        <v>***</v>
      </c>
      <c r="T25" s="34" t="e">
        <f t="shared" si="11"/>
        <v>#NUM!</v>
      </c>
      <c r="U25" s="51" t="str">
        <f t="shared" si="20"/>
        <v>***</v>
      </c>
      <c r="V25" s="34" t="e">
        <f t="shared" si="12"/>
        <v>#NUM!</v>
      </c>
      <c r="W25" s="45" t="str">
        <f t="shared" si="1"/>
        <v>***</v>
      </c>
      <c r="X25" s="35">
        <f t="shared" si="13"/>
        <v>2.295307259613956</v>
      </c>
      <c r="Y25" s="47" t="str">
        <f t="shared" si="14"/>
        <v>2h17m</v>
      </c>
      <c r="Z25" s="35">
        <f t="shared" si="21"/>
        <v>3.3127967592819885</v>
      </c>
      <c r="AA25" s="46" t="str">
        <f t="shared" si="15"/>
        <v>3h18m</v>
      </c>
      <c r="AB25" s="34">
        <f t="shared" si="16"/>
        <v>4.136889388232061</v>
      </c>
      <c r="AC25" s="48" t="str">
        <f t="shared" si="17"/>
        <v>4h8m</v>
      </c>
      <c r="AD25" s="34"/>
      <c r="AE25" s="34"/>
      <c r="AF25" s="34"/>
      <c r="AG25" s="34"/>
      <c r="AH25" s="34"/>
    </row>
    <row r="26" spans="1:29" s="37" customFormat="1" ht="10.5">
      <c r="A26" s="70">
        <f ca="1" t="shared" si="22"/>
        <v>40014</v>
      </c>
      <c r="B26" s="71">
        <v>7</v>
      </c>
      <c r="C26" s="71">
        <v>20</v>
      </c>
      <c r="D26" s="72">
        <f t="shared" si="23"/>
        <v>2455032.5</v>
      </c>
      <c r="E26" s="36">
        <f t="shared" si="24"/>
        <v>3717.9110587049995</v>
      </c>
      <c r="F26" s="36">
        <f t="shared" si="25"/>
        <v>-0.0978101748338722</v>
      </c>
      <c r="G26" s="37">
        <f t="shared" si="26"/>
        <v>20.59853968946379</v>
      </c>
      <c r="H26" s="37">
        <f t="shared" si="2"/>
        <v>7.774003930382271</v>
      </c>
      <c r="I26" s="37">
        <f t="shared" si="3"/>
        <v>8.562399220117904</v>
      </c>
      <c r="J26" s="37">
        <f t="shared" si="4"/>
        <v>9.500671821590267</v>
      </c>
      <c r="K26" s="37">
        <f t="shared" si="5"/>
        <v>10.936571666787048</v>
      </c>
      <c r="L26" s="37">
        <f t="shared" si="6"/>
        <v>19.871814105216142</v>
      </c>
      <c r="M26" s="73" t="str">
        <f t="shared" si="7"/>
        <v>19h52m</v>
      </c>
      <c r="N26" s="36">
        <f t="shared" si="8"/>
        <v>20.660209394951774</v>
      </c>
      <c r="O26" s="74" t="str">
        <f t="shared" si="9"/>
        <v>20h39m</v>
      </c>
      <c r="P26" s="37">
        <f t="shared" si="18"/>
        <v>21.598481996424137</v>
      </c>
      <c r="Q26" s="75" t="str">
        <f t="shared" si="10"/>
        <v>21h35m</v>
      </c>
      <c r="R26" s="36">
        <f t="shared" si="19"/>
        <v>23.034381841620917</v>
      </c>
      <c r="S26" s="45" t="str">
        <f t="shared" si="0"/>
        <v>23h2m</v>
      </c>
      <c r="T26" s="37">
        <f t="shared" si="11"/>
        <v>2.126856666425908</v>
      </c>
      <c r="U26" s="51" t="str">
        <f t="shared" si="20"/>
        <v>2,1h</v>
      </c>
      <c r="V26" s="37">
        <f t="shared" si="12"/>
        <v>1.1612385080468246</v>
      </c>
      <c r="W26" s="45" t="str">
        <f t="shared" si="1"/>
        <v>1h9m</v>
      </c>
      <c r="X26" s="36">
        <f t="shared" si="13"/>
        <v>2.5971383532436056</v>
      </c>
      <c r="Y26" s="75" t="str">
        <f t="shared" si="14"/>
        <v>2h35m</v>
      </c>
      <c r="Z26" s="36">
        <f t="shared" si="21"/>
        <v>3.5354109547159687</v>
      </c>
      <c r="AA26" s="74" t="str">
        <f t="shared" si="15"/>
        <v>3h32m</v>
      </c>
      <c r="AB26" s="37">
        <f t="shared" si="16"/>
        <v>4.3238062444516006</v>
      </c>
      <c r="AC26" s="73" t="str">
        <f t="shared" si="17"/>
        <v>4h19m</v>
      </c>
    </row>
    <row r="27" spans="1:34" ht="10.5">
      <c r="A27" s="69">
        <f ca="1" t="shared" si="22"/>
        <v>40026</v>
      </c>
      <c r="B27" s="64">
        <v>8</v>
      </c>
      <c r="C27" s="63">
        <v>1</v>
      </c>
      <c r="D27" s="39">
        <f t="shared" si="23"/>
        <v>2455044.5</v>
      </c>
      <c r="E27" s="35">
        <f t="shared" si="24"/>
        <v>3729.738826924199</v>
      </c>
      <c r="F27" s="35">
        <f t="shared" si="25"/>
        <v>-0.09926591217723313</v>
      </c>
      <c r="G27" s="34">
        <f t="shared" si="26"/>
        <v>18.02746021171044</v>
      </c>
      <c r="H27" s="34">
        <f t="shared" si="2"/>
        <v>7.521409722891848</v>
      </c>
      <c r="I27" s="34">
        <f t="shared" si="3"/>
        <v>8.26517226150015</v>
      </c>
      <c r="J27" s="34">
        <f t="shared" si="4"/>
        <v>9.114641471863742</v>
      </c>
      <c r="K27" s="34">
        <f t="shared" si="5"/>
        <v>10.220412339276452</v>
      </c>
      <c r="L27" s="34">
        <f t="shared" si="6"/>
        <v>19.62067563506908</v>
      </c>
      <c r="M27" s="48" t="str">
        <f t="shared" si="7"/>
        <v>19h37m</v>
      </c>
      <c r="N27" s="35">
        <f t="shared" si="8"/>
        <v>20.36443817367738</v>
      </c>
      <c r="O27" s="46" t="str">
        <f t="shared" si="9"/>
        <v>20h21m</v>
      </c>
      <c r="P27" s="34">
        <f t="shared" si="18"/>
        <v>21.213907384040976</v>
      </c>
      <c r="Q27" s="47" t="str">
        <f t="shared" si="10"/>
        <v>21h12m</v>
      </c>
      <c r="R27" s="35">
        <f t="shared" si="19"/>
        <v>22.319678251453684</v>
      </c>
      <c r="S27" s="45" t="str">
        <f t="shared" si="0"/>
        <v>22h19m</v>
      </c>
      <c r="T27" s="34">
        <f t="shared" si="11"/>
        <v>3.559175321447097</v>
      </c>
      <c r="U27" s="51" t="str">
        <f t="shared" si="20"/>
        <v>3,6h</v>
      </c>
      <c r="V27" s="34">
        <f t="shared" si="12"/>
        <v>1.8788535729007814</v>
      </c>
      <c r="W27" s="45" t="str">
        <f t="shared" si="1"/>
        <v>1h52m</v>
      </c>
      <c r="X27" s="35">
        <f t="shared" si="13"/>
        <v>2.9846244403134916</v>
      </c>
      <c r="Y27" s="47" t="str">
        <f t="shared" si="14"/>
        <v>2h59m</v>
      </c>
      <c r="Z27" s="35">
        <f t="shared" si="21"/>
        <v>3.834093650677084</v>
      </c>
      <c r="AA27" s="46" t="str">
        <f t="shared" si="15"/>
        <v>3h50m</v>
      </c>
      <c r="AB27" s="34">
        <f t="shared" si="16"/>
        <v>4.577856189285385</v>
      </c>
      <c r="AC27" s="48" t="str">
        <f t="shared" si="17"/>
        <v>4h34m</v>
      </c>
      <c r="AD27" s="34"/>
      <c r="AE27" s="34"/>
      <c r="AF27" s="34"/>
      <c r="AG27" s="34"/>
      <c r="AH27" s="34"/>
    </row>
    <row r="28" spans="1:34" ht="10.5">
      <c r="A28" s="69">
        <f ca="1" t="shared" si="22"/>
        <v>40035</v>
      </c>
      <c r="B28" s="64">
        <v>8</v>
      </c>
      <c r="C28" s="64">
        <v>10</v>
      </c>
      <c r="D28" s="39">
        <f t="shared" si="23"/>
        <v>2455053.5</v>
      </c>
      <c r="E28" s="35">
        <f t="shared" si="24"/>
        <v>3738.6096530885998</v>
      </c>
      <c r="F28" s="35">
        <f t="shared" si="25"/>
        <v>-0.08428038406164093</v>
      </c>
      <c r="G28" s="34">
        <f t="shared" si="26"/>
        <v>15.488921022933903</v>
      </c>
      <c r="H28" s="34">
        <f t="shared" si="2"/>
        <v>7.2856143579924435</v>
      </c>
      <c r="I28" s="34">
        <f t="shared" si="3"/>
        <v>7.9955920954088615</v>
      </c>
      <c r="J28" s="34">
        <f t="shared" si="4"/>
        <v>8.783413821018016</v>
      </c>
      <c r="K28" s="34">
        <f t="shared" si="5"/>
        <v>9.733876708889857</v>
      </c>
      <c r="L28" s="34">
        <f t="shared" si="6"/>
        <v>19.369894742054086</v>
      </c>
      <c r="M28" s="48" t="str">
        <f t="shared" si="7"/>
        <v>19h22m</v>
      </c>
      <c r="N28" s="35">
        <f t="shared" si="8"/>
        <v>20.079872479470502</v>
      </c>
      <c r="O28" s="46" t="str">
        <f t="shared" si="9"/>
        <v>20h4m</v>
      </c>
      <c r="P28" s="34">
        <f t="shared" si="18"/>
        <v>20.86769420507966</v>
      </c>
      <c r="Q28" s="47" t="str">
        <f t="shared" si="10"/>
        <v>20h52m</v>
      </c>
      <c r="R28" s="35">
        <f t="shared" si="19"/>
        <v>21.818157092951502</v>
      </c>
      <c r="S28" s="45" t="str">
        <f t="shared" si="0"/>
        <v>21h49m</v>
      </c>
      <c r="T28" s="34">
        <f t="shared" si="11"/>
        <v>4.5322465822202815</v>
      </c>
      <c r="U28" s="51" t="str">
        <f t="shared" si="20"/>
        <v>4,5h</v>
      </c>
      <c r="V28" s="34">
        <f t="shared" si="12"/>
        <v>2.3504036751717834</v>
      </c>
      <c r="W28" s="45" t="str">
        <f t="shared" si="1"/>
        <v>2h21m</v>
      </c>
      <c r="X28" s="35">
        <f t="shared" si="13"/>
        <v>3.300866563043625</v>
      </c>
      <c r="Y28" s="47" t="str">
        <f t="shared" si="14"/>
        <v>3h18m</v>
      </c>
      <c r="Z28" s="35">
        <f t="shared" si="21"/>
        <v>4.088688288652779</v>
      </c>
      <c r="AA28" s="46" t="str">
        <f t="shared" si="15"/>
        <v>4h5m</v>
      </c>
      <c r="AB28" s="34">
        <f t="shared" si="16"/>
        <v>4.798666026069197</v>
      </c>
      <c r="AC28" s="48" t="str">
        <f t="shared" si="17"/>
        <v>4h47m</v>
      </c>
      <c r="AD28" s="34"/>
      <c r="AE28" s="34"/>
      <c r="AF28" s="34"/>
      <c r="AG28" s="34"/>
      <c r="AH28" s="34"/>
    </row>
    <row r="29" spans="1:29" s="37" customFormat="1" ht="10.5">
      <c r="A29" s="70">
        <f ca="1" t="shared" si="22"/>
        <v>40045</v>
      </c>
      <c r="B29" s="71">
        <v>8</v>
      </c>
      <c r="C29" s="71">
        <v>20</v>
      </c>
      <c r="D29" s="72">
        <f t="shared" si="23"/>
        <v>2455063.5</v>
      </c>
      <c r="E29" s="36">
        <f t="shared" si="24"/>
        <v>3748.466126604599</v>
      </c>
      <c r="F29" s="36">
        <f t="shared" si="25"/>
        <v>-0.05170241430432592</v>
      </c>
      <c r="G29" s="37">
        <f t="shared" si="26"/>
        <v>12.237249121237992</v>
      </c>
      <c r="H29" s="37">
        <f t="shared" si="2"/>
        <v>6.998648889309388</v>
      </c>
      <c r="I29" s="37">
        <f t="shared" si="3"/>
        <v>7.676186113591719</v>
      </c>
      <c r="J29" s="37">
        <f t="shared" si="4"/>
        <v>8.407869722244326</v>
      </c>
      <c r="K29" s="37">
        <f t="shared" si="5"/>
        <v>9.241667970686999</v>
      </c>
      <c r="L29" s="37">
        <f t="shared" si="6"/>
        <v>19.050351303613713</v>
      </c>
      <c r="M29" s="73" t="str">
        <f t="shared" si="7"/>
        <v>19h3m</v>
      </c>
      <c r="N29" s="36">
        <f t="shared" si="8"/>
        <v>19.727888527896045</v>
      </c>
      <c r="O29" s="74" t="str">
        <f t="shared" si="9"/>
        <v>19h43m</v>
      </c>
      <c r="P29" s="37">
        <f t="shared" si="18"/>
        <v>20.459572136548655</v>
      </c>
      <c r="Q29" s="75" t="str">
        <f t="shared" si="10"/>
        <v>20h27m</v>
      </c>
      <c r="R29" s="36">
        <f t="shared" si="19"/>
        <v>21.293370384991324</v>
      </c>
      <c r="S29" s="45" t="str">
        <f t="shared" si="0"/>
        <v>21h17m</v>
      </c>
      <c r="T29" s="37">
        <f t="shared" si="11"/>
        <v>5.516664058626004</v>
      </c>
      <c r="U29" s="51" t="str">
        <f t="shared" si="20"/>
        <v>5,5h</v>
      </c>
      <c r="V29" s="37">
        <f t="shared" si="12"/>
        <v>2.8100344436173272</v>
      </c>
      <c r="W29" s="45" t="str">
        <f t="shared" si="1"/>
        <v>2h48m</v>
      </c>
      <c r="X29" s="36">
        <f t="shared" si="13"/>
        <v>3.6438326920599997</v>
      </c>
      <c r="Y29" s="75" t="str">
        <f t="shared" si="14"/>
        <v>3h38m</v>
      </c>
      <c r="Z29" s="36">
        <f t="shared" si="21"/>
        <v>4.375516300712607</v>
      </c>
      <c r="AA29" s="74" t="str">
        <f t="shared" si="15"/>
        <v>4h22m</v>
      </c>
      <c r="AB29" s="37">
        <f t="shared" si="16"/>
        <v>5.0530535249949375</v>
      </c>
      <c r="AC29" s="73" t="str">
        <f t="shared" si="17"/>
        <v>5h3m</v>
      </c>
    </row>
    <row r="30" spans="1:34" ht="10.5">
      <c r="A30" s="69">
        <f ca="1" t="shared" si="22"/>
        <v>40057</v>
      </c>
      <c r="B30" s="64">
        <v>9</v>
      </c>
      <c r="C30" s="63">
        <v>1</v>
      </c>
      <c r="D30" s="39">
        <f t="shared" si="23"/>
        <v>2455075.5</v>
      </c>
      <c r="E30" s="35">
        <f t="shared" si="24"/>
        <v>3760.2938948237997</v>
      </c>
      <c r="F30" s="35">
        <f t="shared" si="25"/>
        <v>0.006023279517896643</v>
      </c>
      <c r="G30" s="34">
        <f t="shared" si="26"/>
        <v>8.134135641486127</v>
      </c>
      <c r="H30" s="34">
        <f t="shared" si="2"/>
        <v>6.653824151587888</v>
      </c>
      <c r="I30" s="34">
        <f t="shared" si="3"/>
        <v>7.303239418959944</v>
      </c>
      <c r="J30" s="34">
        <f t="shared" si="4"/>
        <v>7.987117813394203</v>
      </c>
      <c r="K30" s="34">
        <f t="shared" si="5"/>
        <v>8.732867029485059</v>
      </c>
      <c r="L30" s="34">
        <f t="shared" si="6"/>
        <v>18.64780087206999</v>
      </c>
      <c r="M30" s="48" t="str">
        <f t="shared" si="7"/>
        <v>18h38m</v>
      </c>
      <c r="N30" s="35">
        <f t="shared" si="8"/>
        <v>19.297216139442046</v>
      </c>
      <c r="O30" s="46" t="str">
        <f t="shared" si="9"/>
        <v>19h17m</v>
      </c>
      <c r="P30" s="34">
        <f t="shared" si="18"/>
        <v>19.981094533876306</v>
      </c>
      <c r="Q30" s="47" t="str">
        <f t="shared" si="10"/>
        <v>19h58m</v>
      </c>
      <c r="R30" s="35">
        <f t="shared" si="19"/>
        <v>20.72684374996716</v>
      </c>
      <c r="S30" s="45" t="str">
        <f t="shared" si="0"/>
        <v>20h43m</v>
      </c>
      <c r="T30" s="34">
        <f t="shared" si="11"/>
        <v>6.534265941029886</v>
      </c>
      <c r="U30" s="51" t="str">
        <f t="shared" si="20"/>
        <v>6,5h</v>
      </c>
      <c r="V30" s="34">
        <f t="shared" si="12"/>
        <v>3.2611096909970447</v>
      </c>
      <c r="W30" s="45" t="str">
        <f t="shared" si="1"/>
        <v>3h15m</v>
      </c>
      <c r="X30" s="35">
        <f t="shared" si="13"/>
        <v>4.0068589070879</v>
      </c>
      <c r="Y30" s="47" t="str">
        <f t="shared" si="14"/>
        <v>4h0m</v>
      </c>
      <c r="Z30" s="35">
        <f t="shared" si="21"/>
        <v>4.69073730152216</v>
      </c>
      <c r="AA30" s="46" t="str">
        <f t="shared" si="15"/>
        <v>4h41m</v>
      </c>
      <c r="AB30" s="34">
        <f t="shared" si="16"/>
        <v>5.340152568894215</v>
      </c>
      <c r="AC30" s="48" t="str">
        <f t="shared" si="17"/>
        <v>5h20m</v>
      </c>
      <c r="AD30" s="34"/>
      <c r="AE30" s="34"/>
      <c r="AF30" s="34"/>
      <c r="AG30" s="34"/>
      <c r="AH30" s="34"/>
    </row>
    <row r="31" spans="1:34" ht="10.5">
      <c r="A31" s="69">
        <f ca="1" t="shared" si="22"/>
        <v>40066</v>
      </c>
      <c r="B31" s="64">
        <v>9</v>
      </c>
      <c r="C31" s="64">
        <v>10</v>
      </c>
      <c r="D31" s="39">
        <f t="shared" si="23"/>
        <v>2455084.5</v>
      </c>
      <c r="E31" s="35">
        <f t="shared" si="24"/>
        <v>3769.1647209881994</v>
      </c>
      <c r="F31" s="35">
        <f t="shared" si="25"/>
        <v>0.058296553341486</v>
      </c>
      <c r="G31" s="34">
        <f t="shared" si="26"/>
        <v>4.639318512607049</v>
      </c>
      <c r="H31" s="34">
        <f t="shared" si="2"/>
        <v>6.369980888877837</v>
      </c>
      <c r="I31" s="34">
        <f t="shared" si="3"/>
        <v>7.004122368781901</v>
      </c>
      <c r="J31" s="34">
        <f t="shared" si="4"/>
        <v>7.660800094102674</v>
      </c>
      <c r="K31" s="34">
        <f t="shared" si="5"/>
        <v>8.35884547882452</v>
      </c>
      <c r="L31" s="34">
        <f t="shared" si="6"/>
        <v>18.311684335536352</v>
      </c>
      <c r="M31" s="48" t="str">
        <f t="shared" si="7"/>
        <v>18h18m</v>
      </c>
      <c r="N31" s="35">
        <f t="shared" si="8"/>
        <v>18.945825815440415</v>
      </c>
      <c r="O31" s="46" t="str">
        <f t="shared" si="9"/>
        <v>18h56m</v>
      </c>
      <c r="P31" s="34">
        <f t="shared" si="18"/>
        <v>19.60250354076119</v>
      </c>
      <c r="Q31" s="47" t="str">
        <f t="shared" si="10"/>
        <v>19h36m</v>
      </c>
      <c r="R31" s="35">
        <f t="shared" si="19"/>
        <v>20.300548925483035</v>
      </c>
      <c r="S31" s="45" t="str">
        <f t="shared" si="0"/>
        <v>20h18m</v>
      </c>
      <c r="T31" s="34">
        <f t="shared" si="11"/>
        <v>7.282309042350959</v>
      </c>
      <c r="U31" s="51" t="str">
        <f t="shared" si="20"/>
        <v>7,3h</v>
      </c>
      <c r="V31" s="34">
        <f t="shared" si="12"/>
        <v>3.582857967833994</v>
      </c>
      <c r="W31" s="45" t="str">
        <f t="shared" si="1"/>
        <v>3h34m</v>
      </c>
      <c r="X31" s="35">
        <f t="shared" si="13"/>
        <v>4.28090335255584</v>
      </c>
      <c r="Y31" s="47" t="str">
        <f t="shared" si="14"/>
        <v>4h16m</v>
      </c>
      <c r="Z31" s="35">
        <f t="shared" si="21"/>
        <v>4.937581077876613</v>
      </c>
      <c r="AA31" s="46" t="str">
        <f t="shared" si="15"/>
        <v>4h56m</v>
      </c>
      <c r="AB31" s="34">
        <f t="shared" si="16"/>
        <v>5.571722557780677</v>
      </c>
      <c r="AC31" s="48" t="str">
        <f t="shared" si="17"/>
        <v>5h34m</v>
      </c>
      <c r="AD31" s="34"/>
      <c r="AE31" s="34"/>
      <c r="AF31" s="34"/>
      <c r="AG31" s="34"/>
      <c r="AH31" s="34"/>
    </row>
    <row r="32" spans="1:34" ht="10.5">
      <c r="A32" s="70">
        <f ca="1" t="shared" si="22"/>
        <v>40076</v>
      </c>
      <c r="B32" s="71">
        <v>9</v>
      </c>
      <c r="C32" s="71">
        <v>20</v>
      </c>
      <c r="D32" s="72">
        <f t="shared" si="23"/>
        <v>2455094.5</v>
      </c>
      <c r="E32" s="36">
        <f t="shared" si="24"/>
        <v>3779.0211945041997</v>
      </c>
      <c r="F32" s="36">
        <f t="shared" si="25"/>
        <v>0.11960457572408599</v>
      </c>
      <c r="G32" s="37">
        <f t="shared" si="26"/>
        <v>0.6299185885452357</v>
      </c>
      <c r="H32" s="37">
        <f t="shared" si="2"/>
        <v>6.050050631475402</v>
      </c>
      <c r="I32" s="37">
        <f t="shared" si="3"/>
        <v>6.674743209895633</v>
      </c>
      <c r="J32" s="37">
        <f t="shared" si="4"/>
        <v>7.311225070795266</v>
      </c>
      <c r="K32" s="37">
        <f t="shared" si="5"/>
        <v>7.973048406579466</v>
      </c>
      <c r="L32" s="37">
        <f t="shared" si="6"/>
        <v>17.930446055751315</v>
      </c>
      <c r="M32" s="73" t="str">
        <f t="shared" si="7"/>
        <v>17h55m</v>
      </c>
      <c r="N32" s="36">
        <f t="shared" si="8"/>
        <v>18.555138634171545</v>
      </c>
      <c r="O32" s="74" t="str">
        <f t="shared" si="9"/>
        <v>18h33m</v>
      </c>
      <c r="P32" s="37">
        <f t="shared" si="18"/>
        <v>19.19162049507118</v>
      </c>
      <c r="Q32" s="75" t="str">
        <f t="shared" si="10"/>
        <v>19h11m</v>
      </c>
      <c r="R32" s="36">
        <f t="shared" si="19"/>
        <v>19.85344383085538</v>
      </c>
      <c r="S32" s="45" t="str">
        <f t="shared" si="0"/>
        <v>19h51m</v>
      </c>
      <c r="T32" s="37">
        <f t="shared" si="11"/>
        <v>8.053903186841069</v>
      </c>
      <c r="U32" s="51" t="str">
        <f t="shared" si="20"/>
        <v>8,1h</v>
      </c>
      <c r="V32" s="37">
        <f t="shared" si="12"/>
        <v>3.9073470176964484</v>
      </c>
      <c r="W32" s="45" t="str">
        <f t="shared" si="1"/>
        <v>3h54m</v>
      </c>
      <c r="X32" s="36">
        <f t="shared" si="13"/>
        <v>4.569170353480648</v>
      </c>
      <c r="Y32" s="75" t="str">
        <f t="shared" si="14"/>
        <v>4h34m</v>
      </c>
      <c r="Z32" s="36">
        <f t="shared" si="21"/>
        <v>5.205652214380281</v>
      </c>
      <c r="AA32" s="74" t="str">
        <f t="shared" si="15"/>
        <v>5h12m</v>
      </c>
      <c r="AB32" s="37">
        <f t="shared" si="16"/>
        <v>5.830344792800512</v>
      </c>
      <c r="AC32" s="73" t="str">
        <f t="shared" si="17"/>
        <v>5h49m</v>
      </c>
      <c r="AD32" s="34"/>
      <c r="AE32" s="34"/>
      <c r="AF32" s="34"/>
      <c r="AG32" s="34"/>
      <c r="AH32" s="34"/>
    </row>
    <row r="33" spans="1:34" ht="10.5">
      <c r="A33" s="69">
        <f ca="1" t="shared" si="22"/>
        <v>40087</v>
      </c>
      <c r="B33" s="64">
        <v>10</v>
      </c>
      <c r="C33" s="63">
        <v>1</v>
      </c>
      <c r="D33" s="39">
        <f t="shared" si="23"/>
        <v>2455105.5</v>
      </c>
      <c r="E33" s="35">
        <f t="shared" si="24"/>
        <v>3789.8633153717997</v>
      </c>
      <c r="F33" s="35">
        <f t="shared" si="25"/>
        <v>0.18327528448650832</v>
      </c>
      <c r="G33" s="34">
        <f t="shared" si="26"/>
        <v>-3.916841282389691</v>
      </c>
      <c r="H33" s="34">
        <f t="shared" si="2"/>
        <v>5.687973433914759</v>
      </c>
      <c r="I33" s="34">
        <f t="shared" si="3"/>
        <v>6.311271792716036</v>
      </c>
      <c r="J33" s="34">
        <f t="shared" si="4"/>
        <v>6.936053838329501</v>
      </c>
      <c r="K33" s="34">
        <f t="shared" si="5"/>
        <v>7.573016784503464</v>
      </c>
      <c r="L33" s="34">
        <f t="shared" si="6"/>
        <v>17.50469814942825</v>
      </c>
      <c r="M33" s="48" t="str">
        <f t="shared" si="7"/>
        <v>17h30m</v>
      </c>
      <c r="N33" s="35">
        <f t="shared" si="8"/>
        <v>18.127996508229526</v>
      </c>
      <c r="O33" s="46" t="str">
        <f t="shared" si="9"/>
        <v>18h7m</v>
      </c>
      <c r="P33" s="34">
        <f t="shared" si="18"/>
        <v>18.75277855384299</v>
      </c>
      <c r="Q33" s="47" t="str">
        <f t="shared" si="10"/>
        <v>18h45m</v>
      </c>
      <c r="R33" s="35">
        <f t="shared" si="19"/>
        <v>19.389741500016957</v>
      </c>
      <c r="S33" s="45" t="str">
        <f t="shared" si="0"/>
        <v>19h23m</v>
      </c>
      <c r="T33" s="34">
        <f t="shared" si="11"/>
        <v>8.853966430993072</v>
      </c>
      <c r="U33" s="51" t="str">
        <f t="shared" si="20"/>
        <v>8,9h</v>
      </c>
      <c r="V33" s="34">
        <f t="shared" si="12"/>
        <v>4.243707931010028</v>
      </c>
      <c r="W33" s="45" t="str">
        <f t="shared" si="1"/>
        <v>4h14m</v>
      </c>
      <c r="X33" s="35">
        <f t="shared" si="13"/>
        <v>4.880670877183991</v>
      </c>
      <c r="Y33" s="47" t="str">
        <f t="shared" si="14"/>
        <v>4h52m</v>
      </c>
      <c r="Z33" s="35">
        <f t="shared" si="21"/>
        <v>5.505452922797455</v>
      </c>
      <c r="AA33" s="46" t="str">
        <f t="shared" si="15"/>
        <v>5h30m</v>
      </c>
      <c r="AB33" s="34">
        <f t="shared" si="16"/>
        <v>6.128751281598733</v>
      </c>
      <c r="AC33" s="48" t="str">
        <f t="shared" si="17"/>
        <v>6h7m</v>
      </c>
      <c r="AD33" s="34"/>
      <c r="AE33" s="34"/>
      <c r="AF33" s="34"/>
      <c r="AG33" s="34"/>
      <c r="AH33" s="34"/>
    </row>
    <row r="34" spans="1:34" ht="10.5">
      <c r="A34" s="69">
        <f ca="1" t="shared" si="22"/>
        <v>40096</v>
      </c>
      <c r="B34" s="64">
        <v>10</v>
      </c>
      <c r="C34" s="64">
        <v>10</v>
      </c>
      <c r="D34" s="39">
        <f t="shared" si="23"/>
        <v>2455114.5</v>
      </c>
      <c r="E34" s="35">
        <f t="shared" si="24"/>
        <v>3798.7341415361993</v>
      </c>
      <c r="F34" s="35">
        <f t="shared" si="25"/>
        <v>0.22649572517178804</v>
      </c>
      <c r="G34" s="34">
        <f t="shared" si="26"/>
        <v>-7.440904797428582</v>
      </c>
      <c r="H34" s="34">
        <f t="shared" si="2"/>
        <v>5.403045119294517</v>
      </c>
      <c r="I34" s="34">
        <f t="shared" si="3"/>
        <v>6.0319005161950505</v>
      </c>
      <c r="J34" s="34">
        <f t="shared" si="4"/>
        <v>6.654665250248675</v>
      </c>
      <c r="K34" s="34">
        <f t="shared" si="5"/>
        <v>7.281270874983743</v>
      </c>
      <c r="L34" s="34">
        <f t="shared" si="6"/>
        <v>17.17654939412273</v>
      </c>
      <c r="M34" s="48" t="str">
        <f t="shared" si="7"/>
        <v>17h10m</v>
      </c>
      <c r="N34" s="35">
        <f t="shared" si="8"/>
        <v>17.805404791023264</v>
      </c>
      <c r="O34" s="46" t="str">
        <f t="shared" si="9"/>
        <v>17h48m</v>
      </c>
      <c r="P34" s="34">
        <f t="shared" si="18"/>
        <v>18.42816952507689</v>
      </c>
      <c r="Q34" s="47" t="str">
        <f t="shared" si="10"/>
        <v>18h25m</v>
      </c>
      <c r="R34" s="35">
        <f t="shared" si="19"/>
        <v>19.054775149811956</v>
      </c>
      <c r="S34" s="45" t="str">
        <f t="shared" si="0"/>
        <v>19h3m</v>
      </c>
      <c r="T34" s="34">
        <f t="shared" si="11"/>
        <v>9.437458250032513</v>
      </c>
      <c r="U34" s="51" t="str">
        <f t="shared" si="20"/>
        <v>9,4h</v>
      </c>
      <c r="V34" s="34">
        <f t="shared" si="12"/>
        <v>4.492233399844468</v>
      </c>
      <c r="W34" s="45" t="str">
        <f t="shared" si="1"/>
        <v>4h29m</v>
      </c>
      <c r="X34" s="35">
        <f t="shared" si="13"/>
        <v>5.118839024579537</v>
      </c>
      <c r="Y34" s="47" t="str">
        <f t="shared" si="14"/>
        <v>5h7m</v>
      </c>
      <c r="Z34" s="35">
        <f t="shared" si="21"/>
        <v>5.741603758633161</v>
      </c>
      <c r="AA34" s="46" t="str">
        <f t="shared" si="15"/>
        <v>5h44m</v>
      </c>
      <c r="AB34" s="34">
        <f t="shared" si="16"/>
        <v>6.370459155533695</v>
      </c>
      <c r="AC34" s="48" t="str">
        <f t="shared" si="17"/>
        <v>6h22m</v>
      </c>
      <c r="AD34" s="34"/>
      <c r="AE34" s="34"/>
      <c r="AF34" s="34"/>
      <c r="AG34" s="34"/>
      <c r="AH34" s="34"/>
    </row>
    <row r="35" spans="1:34" ht="10.5">
      <c r="A35" s="70">
        <f ca="1" t="shared" si="22"/>
        <v>40106</v>
      </c>
      <c r="B35" s="71">
        <v>10</v>
      </c>
      <c r="C35" s="71">
        <v>20</v>
      </c>
      <c r="D35" s="72">
        <f t="shared" si="23"/>
        <v>2455124.5</v>
      </c>
      <c r="E35" s="36">
        <f t="shared" si="24"/>
        <v>3808.590615052199</v>
      </c>
      <c r="F35" s="36">
        <f t="shared" si="25"/>
        <v>0.25965860681137615</v>
      </c>
      <c r="G35" s="37">
        <f t="shared" si="26"/>
        <v>-11.144503493279242</v>
      </c>
      <c r="H35" s="37">
        <f t="shared" si="2"/>
        <v>5.0947790929992065</v>
      </c>
      <c r="I35" s="37">
        <f t="shared" si="3"/>
        <v>5.736109803711012</v>
      </c>
      <c r="J35" s="37">
        <f t="shared" si="4"/>
        <v>6.3630207361886395</v>
      </c>
      <c r="K35" s="37">
        <f t="shared" si="5"/>
        <v>6.985737708536336</v>
      </c>
      <c r="L35" s="37">
        <f t="shared" si="6"/>
        <v>16.835120486187833</v>
      </c>
      <c r="M35" s="73" t="str">
        <f t="shared" si="7"/>
        <v>16h50m</v>
      </c>
      <c r="N35" s="36">
        <f t="shared" si="8"/>
        <v>17.47645119689964</v>
      </c>
      <c r="O35" s="74" t="str">
        <f t="shared" si="9"/>
        <v>17h28m</v>
      </c>
      <c r="P35" s="37">
        <f t="shared" si="18"/>
        <v>18.103362129377263</v>
      </c>
      <c r="Q35" s="75" t="str">
        <f t="shared" si="10"/>
        <v>18h6m</v>
      </c>
      <c r="R35" s="36">
        <f t="shared" si="19"/>
        <v>18.72607910172496</v>
      </c>
      <c r="S35" s="45" t="str">
        <f t="shared" si="0"/>
        <v>18h43m</v>
      </c>
      <c r="T35" s="37">
        <f t="shared" si="11"/>
        <v>10.028524582927329</v>
      </c>
      <c r="U35" s="51" t="str">
        <f t="shared" si="20"/>
        <v>10h</v>
      </c>
      <c r="V35" s="37">
        <f t="shared" si="12"/>
        <v>4.754603684652288</v>
      </c>
      <c r="W35" s="45" t="str">
        <f t="shared" si="1"/>
        <v>4h45m</v>
      </c>
      <c r="X35" s="36">
        <f t="shared" si="13"/>
        <v>5.377320656999984</v>
      </c>
      <c r="Y35" s="75" t="str">
        <f t="shared" si="14"/>
        <v>5h22m</v>
      </c>
      <c r="Z35" s="36">
        <f t="shared" si="21"/>
        <v>6.0042315894776115</v>
      </c>
      <c r="AA35" s="74" t="str">
        <f t="shared" si="15"/>
        <v>6h0m</v>
      </c>
      <c r="AB35" s="37">
        <f t="shared" si="16"/>
        <v>6.645562300189417</v>
      </c>
      <c r="AC35" s="73" t="str">
        <f t="shared" si="17"/>
        <v>6h38m</v>
      </c>
      <c r="AD35" s="34"/>
      <c r="AE35" s="34"/>
      <c r="AF35" s="34"/>
      <c r="AG35" s="34"/>
      <c r="AH35" s="34"/>
    </row>
    <row r="36" spans="1:34" ht="10.5">
      <c r="A36" s="69">
        <f ca="1" t="shared" si="22"/>
        <v>40118</v>
      </c>
      <c r="B36" s="64">
        <v>11</v>
      </c>
      <c r="C36" s="63">
        <v>1</v>
      </c>
      <c r="D36" s="39">
        <f t="shared" si="23"/>
        <v>2455136.5</v>
      </c>
      <c r="E36" s="35">
        <f t="shared" si="24"/>
        <v>3820.4183832713998</v>
      </c>
      <c r="F36" s="35">
        <f t="shared" si="25"/>
        <v>0.27309561028550067</v>
      </c>
      <c r="G36" s="34">
        <f t="shared" si="26"/>
        <v>-14.928840964636493</v>
      </c>
      <c r="H36" s="34">
        <f t="shared" si="2"/>
        <v>4.76489867406381</v>
      </c>
      <c r="I36" s="34">
        <f t="shared" si="3"/>
        <v>5.427013753838228</v>
      </c>
      <c r="J36" s="34">
        <f t="shared" si="4"/>
        <v>6.064971426488745</v>
      </c>
      <c r="K36" s="34">
        <f t="shared" si="5"/>
        <v>6.69052207108386</v>
      </c>
      <c r="L36" s="34">
        <f t="shared" si="6"/>
        <v>16.491803063778306</v>
      </c>
      <c r="M36" s="48" t="str">
        <f t="shared" si="7"/>
        <v>16h29m</v>
      </c>
      <c r="N36" s="35">
        <f t="shared" si="8"/>
        <v>17.153918143552726</v>
      </c>
      <c r="O36" s="46" t="str">
        <f t="shared" si="9"/>
        <v>17h9m</v>
      </c>
      <c r="P36" s="34">
        <f t="shared" si="18"/>
        <v>17.791875816203245</v>
      </c>
      <c r="Q36" s="47" t="str">
        <f t="shared" si="10"/>
        <v>17h47m</v>
      </c>
      <c r="R36" s="35">
        <f t="shared" si="19"/>
        <v>18.41742646079836</v>
      </c>
      <c r="S36" s="45" t="str">
        <f t="shared" si="0"/>
        <v>18h25m</v>
      </c>
      <c r="T36" s="34">
        <f t="shared" si="11"/>
        <v>10.61895585783228</v>
      </c>
      <c r="U36" s="51" t="str">
        <f t="shared" si="20"/>
        <v>10,6h</v>
      </c>
      <c r="V36" s="34">
        <f t="shared" si="12"/>
        <v>5.036382318630639</v>
      </c>
      <c r="W36" s="45" t="str">
        <f t="shared" si="1"/>
        <v>5h2m</v>
      </c>
      <c r="X36" s="35">
        <f t="shared" si="13"/>
        <v>5.6619329632257545</v>
      </c>
      <c r="Y36" s="47" t="str">
        <f t="shared" si="14"/>
        <v>5h39m</v>
      </c>
      <c r="Z36" s="35">
        <f t="shared" si="21"/>
        <v>6.299890635876271</v>
      </c>
      <c r="AA36" s="46" t="str">
        <f t="shared" si="15"/>
        <v>6h17m</v>
      </c>
      <c r="AB36" s="34">
        <f t="shared" si="16"/>
        <v>6.962005715650689</v>
      </c>
      <c r="AC36" s="48" t="str">
        <f t="shared" si="17"/>
        <v>6h57m</v>
      </c>
      <c r="AD36" s="34"/>
      <c r="AE36" s="34"/>
      <c r="AF36" s="34"/>
      <c r="AG36" s="34"/>
      <c r="AH36" s="34"/>
    </row>
    <row r="37" spans="1:34" ht="10.5">
      <c r="A37" s="69">
        <f ca="1" t="shared" si="22"/>
        <v>40127</v>
      </c>
      <c r="B37" s="64">
        <v>11</v>
      </c>
      <c r="C37" s="64">
        <v>10</v>
      </c>
      <c r="D37" s="39">
        <f t="shared" si="23"/>
        <v>2455145.5</v>
      </c>
      <c r="E37" s="35">
        <f t="shared" si="24"/>
        <v>3829.2892094357994</v>
      </c>
      <c r="F37" s="35">
        <f t="shared" si="25"/>
        <v>0.2622018948853005</v>
      </c>
      <c r="G37" s="34">
        <f t="shared" si="26"/>
        <v>-17.547361445941583</v>
      </c>
      <c r="H37" s="34">
        <f t="shared" si="2"/>
        <v>4.524120455888078</v>
      </c>
      <c r="I37" s="34">
        <f t="shared" si="3"/>
        <v>5.206338748463196</v>
      </c>
      <c r="J37" s="34">
        <f t="shared" si="4"/>
        <v>5.856332493536774</v>
      </c>
      <c r="K37" s="34">
        <f t="shared" si="5"/>
        <v>6.487823567737832</v>
      </c>
      <c r="L37" s="34">
        <f t="shared" si="6"/>
        <v>16.261918561002776</v>
      </c>
      <c r="M37" s="48" t="str">
        <f t="shared" si="7"/>
        <v>16h15m</v>
      </c>
      <c r="N37" s="35">
        <f t="shared" si="8"/>
        <v>16.944136853577895</v>
      </c>
      <c r="O37" s="46" t="str">
        <f t="shared" si="9"/>
        <v>16h56m</v>
      </c>
      <c r="P37" s="34">
        <f t="shared" si="18"/>
        <v>17.594130598651475</v>
      </c>
      <c r="Q37" s="47" t="str">
        <f t="shared" si="10"/>
        <v>17h35m</v>
      </c>
      <c r="R37" s="35">
        <f t="shared" si="19"/>
        <v>18.225621672852533</v>
      </c>
      <c r="S37" s="45" t="str">
        <f t="shared" si="0"/>
        <v>18h13m</v>
      </c>
      <c r="T37" s="34">
        <f t="shared" si="11"/>
        <v>11.024352864524335</v>
      </c>
      <c r="U37" s="51" t="str">
        <f t="shared" si="20"/>
        <v>11h</v>
      </c>
      <c r="V37" s="34">
        <f t="shared" si="12"/>
        <v>5.249974537376867</v>
      </c>
      <c r="W37" s="45" t="str">
        <f t="shared" si="1"/>
        <v>5h14m</v>
      </c>
      <c r="X37" s="35">
        <f t="shared" si="13"/>
        <v>5.881465611577926</v>
      </c>
      <c r="Y37" s="47" t="str">
        <f t="shared" si="14"/>
        <v>5h52m</v>
      </c>
      <c r="Z37" s="35">
        <f t="shared" si="21"/>
        <v>6.531459356651504</v>
      </c>
      <c r="AA37" s="46" t="str">
        <f t="shared" si="15"/>
        <v>6h31m</v>
      </c>
      <c r="AB37" s="34">
        <f t="shared" si="16"/>
        <v>7.2136776492266215</v>
      </c>
      <c r="AC37" s="48" t="str">
        <f t="shared" si="17"/>
        <v>7h12m</v>
      </c>
      <c r="AD37" s="34"/>
      <c r="AE37" s="34"/>
      <c r="AF37" s="34"/>
      <c r="AG37" s="34"/>
      <c r="AH37" s="34"/>
    </row>
    <row r="38" spans="1:34" ht="10.5">
      <c r="A38" s="70">
        <f ca="1" t="shared" si="22"/>
        <v>40137</v>
      </c>
      <c r="B38" s="71">
        <v>11</v>
      </c>
      <c r="C38" s="71">
        <v>20</v>
      </c>
      <c r="D38" s="72">
        <f t="shared" si="23"/>
        <v>2455155.5</v>
      </c>
      <c r="E38" s="36">
        <f t="shared" si="24"/>
        <v>3839.1456829517997</v>
      </c>
      <c r="F38" s="36">
        <f t="shared" si="25"/>
        <v>0.22922586860271646</v>
      </c>
      <c r="G38" s="37">
        <f t="shared" si="26"/>
        <v>-19.96274617849875</v>
      </c>
      <c r="H38" s="37">
        <f t="shared" si="2"/>
        <v>4.289945219742243</v>
      </c>
      <c r="I38" s="37">
        <f t="shared" si="3"/>
        <v>4.995833254117305</v>
      </c>
      <c r="J38" s="37">
        <f t="shared" si="4"/>
        <v>5.660533413899043</v>
      </c>
      <c r="K38" s="37">
        <f t="shared" si="5"/>
        <v>6.300508486210809</v>
      </c>
      <c r="L38" s="37">
        <f t="shared" si="6"/>
        <v>16.060719351139525</v>
      </c>
      <c r="M38" s="73" t="str">
        <f t="shared" si="7"/>
        <v>16h3m</v>
      </c>
      <c r="N38" s="36">
        <f t="shared" si="8"/>
        <v>16.766607385514586</v>
      </c>
      <c r="O38" s="74" t="str">
        <f t="shared" si="9"/>
        <v>16h45m</v>
      </c>
      <c r="P38" s="37">
        <f t="shared" si="18"/>
        <v>17.431307545296324</v>
      </c>
      <c r="Q38" s="75" t="str">
        <f t="shared" si="10"/>
        <v>17h25m</v>
      </c>
      <c r="R38" s="36">
        <f t="shared" si="19"/>
        <v>18.07128261760809</v>
      </c>
      <c r="S38" s="45" t="str">
        <f t="shared" si="0"/>
        <v>18h4m</v>
      </c>
      <c r="T38" s="37">
        <f t="shared" si="11"/>
        <v>11.398983027578383</v>
      </c>
      <c r="U38" s="51" t="str">
        <f t="shared" si="20"/>
        <v>11,4h</v>
      </c>
      <c r="V38" s="37">
        <f t="shared" si="12"/>
        <v>5.470265645186474</v>
      </c>
      <c r="W38" s="45" t="str">
        <f t="shared" si="1"/>
        <v>5h28m</v>
      </c>
      <c r="X38" s="36">
        <f t="shared" si="13"/>
        <v>6.1102407174982405</v>
      </c>
      <c r="Y38" s="75" t="str">
        <f t="shared" si="14"/>
        <v>6h6m</v>
      </c>
      <c r="Z38" s="36">
        <f t="shared" si="21"/>
        <v>6.774940877279978</v>
      </c>
      <c r="AA38" s="74" t="str">
        <f t="shared" si="15"/>
        <v>6h46m</v>
      </c>
      <c r="AB38" s="37">
        <f t="shared" si="16"/>
        <v>7.48082891165504</v>
      </c>
      <c r="AC38" s="73" t="str">
        <f t="shared" si="17"/>
        <v>7h28m</v>
      </c>
      <c r="AD38" s="34"/>
      <c r="AE38" s="34"/>
      <c r="AF38" s="34"/>
      <c r="AG38" s="34"/>
      <c r="AH38" s="34"/>
    </row>
    <row r="39" spans="1:34" ht="10.5">
      <c r="A39" s="69">
        <f ca="1" t="shared" si="22"/>
        <v>40148</v>
      </c>
      <c r="B39" s="64">
        <v>12</v>
      </c>
      <c r="C39" s="63">
        <v>1</v>
      </c>
      <c r="D39" s="39">
        <f t="shared" si="23"/>
        <v>2455166.5</v>
      </c>
      <c r="E39" s="35">
        <f t="shared" si="24"/>
        <v>3849.9878038193997</v>
      </c>
      <c r="F39" s="35">
        <f t="shared" si="25"/>
        <v>0.17063202970133906</v>
      </c>
      <c r="G39" s="34">
        <f t="shared" si="26"/>
        <v>-21.980831831644032</v>
      </c>
      <c r="H39" s="34">
        <f t="shared" si="2"/>
        <v>4.083127606275566</v>
      </c>
      <c r="I39" s="34">
        <f t="shared" si="3"/>
        <v>4.813430263438336</v>
      </c>
      <c r="J39" s="34">
        <f t="shared" si="4"/>
        <v>5.493444152407547</v>
      </c>
      <c r="K39" s="34">
        <f t="shared" si="5"/>
        <v>6.142868863843459</v>
      </c>
      <c r="L39" s="34">
        <f t="shared" si="6"/>
        <v>15.912495576574228</v>
      </c>
      <c r="M39" s="48" t="str">
        <f t="shared" si="7"/>
        <v>15h54m</v>
      </c>
      <c r="N39" s="35">
        <f t="shared" si="8"/>
        <v>16.642798233736997</v>
      </c>
      <c r="O39" s="46" t="str">
        <f t="shared" si="9"/>
        <v>16h38m</v>
      </c>
      <c r="P39" s="34">
        <f t="shared" si="18"/>
        <v>17.32281212270621</v>
      </c>
      <c r="Q39" s="47" t="str">
        <f t="shared" si="10"/>
        <v>17h19m</v>
      </c>
      <c r="R39" s="35">
        <f t="shared" si="19"/>
        <v>17.972236834142123</v>
      </c>
      <c r="S39" s="45" t="str">
        <f t="shared" si="0"/>
        <v>17h58m</v>
      </c>
      <c r="T39" s="34">
        <f t="shared" si="11"/>
        <v>11.714262272313078</v>
      </c>
      <c r="U39" s="51" t="str">
        <f t="shared" si="20"/>
        <v>11,7h</v>
      </c>
      <c r="V39" s="34">
        <f t="shared" si="12"/>
        <v>5.6864991064552015</v>
      </c>
      <c r="W39" s="45" t="str">
        <f t="shared" si="1"/>
        <v>5h41m</v>
      </c>
      <c r="X39" s="35">
        <f t="shared" si="13"/>
        <v>6.335923817891114</v>
      </c>
      <c r="Y39" s="47" t="str">
        <f t="shared" si="14"/>
        <v>6h20m</v>
      </c>
      <c r="Z39" s="35">
        <f t="shared" si="21"/>
        <v>7.015937706860324</v>
      </c>
      <c r="AA39" s="46" t="str">
        <f t="shared" si="15"/>
        <v>7h0m</v>
      </c>
      <c r="AB39" s="34">
        <f t="shared" si="16"/>
        <v>7.746240364023095</v>
      </c>
      <c r="AC39" s="48" t="str">
        <f t="shared" si="17"/>
        <v>7h44m</v>
      </c>
      <c r="AD39" s="34"/>
      <c r="AE39" s="34"/>
      <c r="AF39" s="34"/>
      <c r="AG39" s="34"/>
      <c r="AH39" s="34"/>
    </row>
    <row r="40" spans="1:34" ht="10.5">
      <c r="A40" s="69">
        <f ca="1" t="shared" si="22"/>
        <v>40157</v>
      </c>
      <c r="B40" s="64">
        <v>12</v>
      </c>
      <c r="C40" s="64">
        <v>10</v>
      </c>
      <c r="D40" s="39">
        <f t="shared" si="23"/>
        <v>2455175.5</v>
      </c>
      <c r="E40" s="35">
        <f t="shared" si="24"/>
        <v>3858.8586299837993</v>
      </c>
      <c r="F40" s="35">
        <f t="shared" si="25"/>
        <v>0.10947752885031192</v>
      </c>
      <c r="G40" s="34">
        <f t="shared" si="26"/>
        <v>-22.999223261893803</v>
      </c>
      <c r="H40" s="34">
        <f t="shared" si="2"/>
        <v>3.9741456807578404</v>
      </c>
      <c r="I40" s="34">
        <f t="shared" si="3"/>
        <v>4.718691189727917</v>
      </c>
      <c r="J40" s="34">
        <f t="shared" si="4"/>
        <v>5.407612930881721</v>
      </c>
      <c r="K40" s="34">
        <f t="shared" si="5"/>
        <v>6.062680973536689</v>
      </c>
      <c r="L40" s="34">
        <f t="shared" si="6"/>
        <v>15.864668151907528</v>
      </c>
      <c r="M40" s="48" t="str">
        <f t="shared" si="7"/>
        <v>15h51m</v>
      </c>
      <c r="N40" s="35">
        <f t="shared" si="8"/>
        <v>16.609213660877604</v>
      </c>
      <c r="O40" s="46" t="str">
        <f t="shared" si="9"/>
        <v>16h36m</v>
      </c>
      <c r="P40" s="34">
        <f t="shared" si="18"/>
        <v>17.29813540203141</v>
      </c>
      <c r="Q40" s="47" t="str">
        <f t="shared" si="10"/>
        <v>17h17m</v>
      </c>
      <c r="R40" s="35">
        <f t="shared" si="19"/>
        <v>17.953203444686377</v>
      </c>
      <c r="S40" s="45" t="str">
        <f t="shared" si="0"/>
        <v>17h57m</v>
      </c>
      <c r="T40" s="34">
        <f t="shared" si="11"/>
        <v>11.874638052926622</v>
      </c>
      <c r="U40" s="51" t="str">
        <f t="shared" si="20"/>
        <v>11,9h</v>
      </c>
      <c r="V40" s="34">
        <f t="shared" si="12"/>
        <v>5.827841497612999</v>
      </c>
      <c r="W40" s="45" t="str">
        <f t="shared" si="1"/>
        <v>5h49m</v>
      </c>
      <c r="X40" s="35">
        <f t="shared" si="13"/>
        <v>6.482909540267967</v>
      </c>
      <c r="Y40" s="47" t="str">
        <f t="shared" si="14"/>
        <v>6h28m</v>
      </c>
      <c r="Z40" s="35">
        <f t="shared" si="21"/>
        <v>7.171831281421771</v>
      </c>
      <c r="AA40" s="46" t="str">
        <f t="shared" si="15"/>
        <v>7h10m</v>
      </c>
      <c r="AB40" s="34">
        <f t="shared" si="16"/>
        <v>7.9163767903918485</v>
      </c>
      <c r="AC40" s="48" t="str">
        <f t="shared" si="17"/>
        <v>7h54m</v>
      </c>
      <c r="AD40" s="34"/>
      <c r="AE40" s="34"/>
      <c r="AF40" s="34"/>
      <c r="AG40" s="34"/>
      <c r="AH40" s="34"/>
    </row>
    <row r="41" spans="1:34" ht="10.5">
      <c r="A41" s="70">
        <f ca="1" t="shared" si="22"/>
        <v>40167</v>
      </c>
      <c r="B41" s="71">
        <v>12</v>
      </c>
      <c r="C41" s="71">
        <v>20</v>
      </c>
      <c r="D41" s="72">
        <f t="shared" si="23"/>
        <v>2455185.5</v>
      </c>
      <c r="E41" s="36">
        <f t="shared" si="24"/>
        <v>3868.7151034997996</v>
      </c>
      <c r="F41" s="36">
        <f t="shared" si="25"/>
        <v>0.033470161585204286</v>
      </c>
      <c r="G41" s="37">
        <f t="shared" si="26"/>
        <v>-23.485691591110196</v>
      </c>
      <c r="H41" s="37">
        <f t="shared" si="2"/>
        <v>3.920855747930359</v>
      </c>
      <c r="I41" s="37">
        <f t="shared" si="3"/>
        <v>4.672722581582541</v>
      </c>
      <c r="J41" s="37">
        <f t="shared" si="4"/>
        <v>5.366204207293609</v>
      </c>
      <c r="K41" s="37">
        <f t="shared" si="5"/>
        <v>6.024186439895586</v>
      </c>
      <c r="L41" s="37">
        <f t="shared" si="6"/>
        <v>15.887385586345154</v>
      </c>
      <c r="M41" s="73" t="str">
        <f t="shared" si="7"/>
        <v>15h53m</v>
      </c>
      <c r="N41" s="36">
        <f t="shared" si="8"/>
        <v>16.639252419997337</v>
      </c>
      <c r="O41" s="74" t="str">
        <f t="shared" si="9"/>
        <v>16h38m</v>
      </c>
      <c r="P41" s="37">
        <f t="shared" si="18"/>
        <v>17.332734045708406</v>
      </c>
      <c r="Q41" s="75" t="str">
        <f t="shared" si="10"/>
        <v>17h19m</v>
      </c>
      <c r="R41" s="36">
        <f t="shared" si="19"/>
        <v>17.990716278310384</v>
      </c>
      <c r="S41" s="45" t="str">
        <f t="shared" si="0"/>
        <v>17h59m</v>
      </c>
      <c r="T41" s="37">
        <f t="shared" si="11"/>
        <v>11.951627120208826</v>
      </c>
      <c r="U41" s="51" t="str">
        <f t="shared" si="20"/>
        <v>12h</v>
      </c>
      <c r="V41" s="37">
        <f t="shared" si="12"/>
        <v>5.94234339851921</v>
      </c>
      <c r="W41" s="45" t="str">
        <f t="shared" si="1"/>
        <v>5h56m</v>
      </c>
      <c r="X41" s="36">
        <f t="shared" si="13"/>
        <v>6.600325631121187</v>
      </c>
      <c r="Y41" s="75" t="str">
        <f t="shared" si="14"/>
        <v>6h36m</v>
      </c>
      <c r="Z41" s="36">
        <f t="shared" si="21"/>
        <v>7.293807256832255</v>
      </c>
      <c r="AA41" s="74" t="str">
        <f t="shared" si="15"/>
        <v>7h17m</v>
      </c>
      <c r="AB41" s="37">
        <f t="shared" si="16"/>
        <v>8.045674090484436</v>
      </c>
      <c r="AC41" s="73" t="str">
        <f t="shared" si="17"/>
        <v>8h2m</v>
      </c>
      <c r="AD41" s="34"/>
      <c r="AE41" s="34"/>
      <c r="AF41" s="34"/>
      <c r="AG41" s="34"/>
      <c r="AH41" s="34"/>
    </row>
    <row r="42" spans="1:34" ht="10.5">
      <c r="A42" s="69">
        <f ca="1">DATE(YEAR(NOW())+1,B42,C42)</f>
        <v>40179</v>
      </c>
      <c r="B42" s="64">
        <v>1</v>
      </c>
      <c r="C42" s="64">
        <v>1</v>
      </c>
      <c r="D42" s="39">
        <f t="shared" si="23"/>
        <v>2455197.5</v>
      </c>
      <c r="E42" s="35">
        <f t="shared" si="24"/>
        <v>3880.5428717189993</v>
      </c>
      <c r="F42" s="35">
        <f t="shared" si="25"/>
        <v>-0.05925690900556617</v>
      </c>
      <c r="G42" s="34">
        <f>-23.5*COS(RADIANS(0.985*(DAY(A42)+30.3*(MONTH(A42)-1))+10))</f>
        <v>-23.06941193190776</v>
      </c>
      <c r="H42" s="34">
        <f t="shared" si="2"/>
        <v>3.9665079212668846</v>
      </c>
      <c r="I42" s="34">
        <f t="shared" si="3"/>
        <v>4.712088217702562</v>
      </c>
      <c r="J42" s="34">
        <f t="shared" si="4"/>
        <v>5.4016553548830855</v>
      </c>
      <c r="K42" s="34">
        <f t="shared" si="5"/>
        <v>6.057134985862346</v>
      </c>
      <c r="L42" s="34">
        <f t="shared" si="6"/>
        <v>16.02576483027245</v>
      </c>
      <c r="M42" s="48" t="str">
        <f t="shared" si="7"/>
        <v>16h1m</v>
      </c>
      <c r="N42" s="35">
        <f t="shared" si="8"/>
        <v>16.771345126708127</v>
      </c>
      <c r="O42" s="46" t="str">
        <f t="shared" si="9"/>
        <v>16h46m</v>
      </c>
      <c r="P42" s="34">
        <f>J42+12-F42</f>
        <v>17.460912263888652</v>
      </c>
      <c r="Q42" s="47" t="str">
        <f>IF(ISERR(P42),"***",CONCATENATE(INT(P42),"h",INT((P42-INT(P42))*60),"m"))</f>
        <v>17h27m</v>
      </c>
      <c r="R42" s="35">
        <f>K42+12-F42</f>
        <v>18.116391894867913</v>
      </c>
      <c r="S42" s="45" t="str">
        <f t="shared" si="0"/>
        <v>18h6m</v>
      </c>
      <c r="T42" s="34">
        <f t="shared" si="11"/>
        <v>11.885730028275308</v>
      </c>
      <c r="U42" s="51" t="str">
        <f t="shared" si="20"/>
        <v>11,9h</v>
      </c>
      <c r="V42" s="34">
        <f t="shared" si="12"/>
        <v>6.00212192314322</v>
      </c>
      <c r="W42" s="45" t="str">
        <f t="shared" si="1"/>
        <v>6h0m</v>
      </c>
      <c r="X42" s="35">
        <f t="shared" si="13"/>
        <v>6.657601554122481</v>
      </c>
      <c r="Y42" s="47" t="str">
        <f t="shared" si="14"/>
        <v>6h39m</v>
      </c>
      <c r="Z42" s="35">
        <f>12-I42-F42</f>
        <v>7.347168691303004</v>
      </c>
      <c r="AA42" s="46" t="str">
        <f t="shared" si="15"/>
        <v>7h20m</v>
      </c>
      <c r="AB42" s="34">
        <f t="shared" si="16"/>
        <v>8.09274898773868</v>
      </c>
      <c r="AC42" s="48" t="str">
        <f t="shared" si="17"/>
        <v>8h5m</v>
      </c>
      <c r="AD42" s="34"/>
      <c r="AE42" s="34"/>
      <c r="AF42" s="34"/>
      <c r="AG42" s="34"/>
      <c r="AH42" s="34"/>
    </row>
    <row r="43" spans="2:34" s="31" customFormat="1" ht="11.25">
      <c r="B43" s="65"/>
      <c r="C43" s="65"/>
      <c r="O43" s="66"/>
      <c r="P43" s="30"/>
      <c r="Q43" s="30"/>
      <c r="R43" s="30"/>
      <c r="S43" s="30"/>
      <c r="T43" s="30"/>
      <c r="U43" s="68"/>
      <c r="V43" s="30"/>
      <c r="AD43" s="30"/>
      <c r="AE43" s="30"/>
      <c r="AF43" s="30"/>
      <c r="AG43" s="30"/>
      <c r="AH43" s="30"/>
    </row>
  </sheetData>
  <sheetProtection password="D283" sheet="1" objects="1" scenarios="1"/>
  <mergeCells count="6">
    <mergeCell ref="M2:M3"/>
    <mergeCell ref="S1:W1"/>
    <mergeCell ref="AC2:AC3"/>
    <mergeCell ref="S2:W2"/>
    <mergeCell ref="O3:S3"/>
    <mergeCell ref="W3:AA3"/>
  </mergeCells>
  <conditionalFormatting sqref="S6:S42 W6:W42 U6:U42 S4 W4 U4">
    <cfRule type="cellIs" priority="1" dxfId="0" operator="equal" stopIfTrue="1">
      <formula>"***"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AK399"/>
  <sheetViews>
    <sheetView showGridLines="0" showRowColHeaders="0" tabSelected="1" workbookViewId="0" topLeftCell="A1">
      <pane ySplit="32" topLeftCell="BM33" activePane="bottomLeft" state="frozen"/>
      <selection pane="topLeft" activeCell="A1" sqref="A1"/>
      <selection pane="bottomLeft" activeCell="A35" sqref="A35"/>
    </sheetView>
  </sheetViews>
  <sheetFormatPr defaultColWidth="9.140625" defaultRowHeight="12.75" zeroHeight="1"/>
  <cols>
    <col min="1" max="1" width="9.8515625" style="34" bestFit="1" customWidth="1"/>
    <col min="2" max="2" width="11.8515625" style="34" hidden="1" customWidth="1"/>
    <col min="3" max="6" width="9.140625" style="34" hidden="1" customWidth="1"/>
    <col min="7" max="9" width="10.421875" style="34" hidden="1" customWidth="1"/>
    <col min="10" max="10" width="9.140625" style="34" hidden="1" customWidth="1"/>
    <col min="11" max="11" width="9.140625" style="34" customWidth="1"/>
    <col min="12" max="12" width="9.140625" style="34" hidden="1" customWidth="1"/>
    <col min="13" max="13" width="9.140625" style="41" customWidth="1"/>
    <col min="14" max="14" width="9.140625" style="33" hidden="1" customWidth="1"/>
    <col min="15" max="15" width="9.140625" style="33" customWidth="1"/>
    <col min="16" max="16" width="9.140625" style="33" hidden="1" customWidth="1"/>
    <col min="17" max="17" width="9.140625" style="33" customWidth="1"/>
    <col min="18" max="18" width="9.140625" style="33" hidden="1" customWidth="1"/>
    <col min="19" max="19" width="4.28125" style="52" bestFit="1" customWidth="1"/>
    <col min="20" max="20" width="10.140625" style="33" hidden="1" customWidth="1"/>
    <col min="21" max="21" width="9.140625" style="34" customWidth="1"/>
    <col min="22" max="22" width="9.140625" style="34" hidden="1" customWidth="1"/>
    <col min="23" max="23" width="9.140625" style="34" customWidth="1"/>
    <col min="24" max="24" width="9.140625" style="34" hidden="1" customWidth="1"/>
    <col min="25" max="25" width="9.140625" style="34" customWidth="1"/>
    <col min="26" max="26" width="9.140625" style="34" hidden="1" customWidth="1"/>
    <col min="27" max="27" width="9.140625" style="34" customWidth="1"/>
    <col min="28" max="28" width="1.421875" style="31" customWidth="1"/>
    <col min="29" max="31" width="9.140625" style="31" hidden="1" customWidth="1"/>
    <col min="32" max="32" width="9.140625" style="61" hidden="1" customWidth="1"/>
    <col min="33" max="33" width="5.421875" style="30" hidden="1" customWidth="1"/>
    <col min="34" max="35" width="9.140625" style="30" hidden="1" customWidth="1"/>
    <col min="36" max="42" width="9.140625" style="31" hidden="1" customWidth="1"/>
    <col min="43" max="16384" width="9.140625" style="34" hidden="1" customWidth="1"/>
  </cols>
  <sheetData>
    <row r="1" spans="1:35" ht="11.25" thickBot="1">
      <c r="A1" s="34" t="s">
        <v>33</v>
      </c>
      <c r="K1" s="50" t="s">
        <v>28</v>
      </c>
      <c r="M1" s="49" t="s">
        <v>25</v>
      </c>
      <c r="N1" s="34"/>
      <c r="O1" s="49" t="s">
        <v>26</v>
      </c>
      <c r="P1" s="34"/>
      <c r="Q1" s="107" t="s">
        <v>27</v>
      </c>
      <c r="R1" s="108"/>
      <c r="S1" s="108"/>
      <c r="T1" s="108"/>
      <c r="U1" s="109"/>
      <c r="W1" s="49" t="s">
        <v>26</v>
      </c>
      <c r="Y1" s="49" t="s">
        <v>25</v>
      </c>
      <c r="AA1" s="50" t="s">
        <v>28</v>
      </c>
      <c r="AC1" s="21"/>
      <c r="AD1" s="21"/>
      <c r="AE1" s="21"/>
      <c r="AF1" s="55"/>
      <c r="AG1" s="31"/>
      <c r="AH1" s="31"/>
      <c r="AI1" s="31"/>
    </row>
    <row r="2" spans="1:37" ht="13.5" customHeight="1" thickBot="1">
      <c r="A2" s="101">
        <v>50</v>
      </c>
      <c r="D2" s="34" t="s">
        <v>13</v>
      </c>
      <c r="K2" s="115" t="s">
        <v>23</v>
      </c>
      <c r="M2" s="44" t="s">
        <v>21</v>
      </c>
      <c r="N2" s="42"/>
      <c r="O2" s="44" t="s">
        <v>20</v>
      </c>
      <c r="P2" s="43"/>
      <c r="Q2" s="118" t="s">
        <v>22</v>
      </c>
      <c r="R2" s="119"/>
      <c r="S2" s="119"/>
      <c r="T2" s="119"/>
      <c r="U2" s="120"/>
      <c r="V2" s="43"/>
      <c r="W2" s="44" t="s">
        <v>20</v>
      </c>
      <c r="X2" s="42"/>
      <c r="Y2" s="44" t="s">
        <v>21</v>
      </c>
      <c r="AA2" s="105" t="s">
        <v>24</v>
      </c>
      <c r="AC2" s="21"/>
      <c r="AD2" s="56"/>
      <c r="AE2" s="21"/>
      <c r="AF2" s="55"/>
      <c r="AG2" s="31"/>
      <c r="AH2" s="31"/>
      <c r="AI2" s="54"/>
      <c r="AK2" s="54"/>
    </row>
    <row r="3" spans="2:35" ht="11.25" thickBot="1">
      <c r="B3" s="35" t="s">
        <v>5</v>
      </c>
      <c r="C3" s="35" t="s">
        <v>10</v>
      </c>
      <c r="D3" s="35" t="s">
        <v>9</v>
      </c>
      <c r="E3" s="17" t="s">
        <v>11</v>
      </c>
      <c r="F3" s="35" t="s">
        <v>12</v>
      </c>
      <c r="G3" s="35" t="s">
        <v>15</v>
      </c>
      <c r="H3" s="35" t="s">
        <v>16</v>
      </c>
      <c r="I3" s="35" t="s">
        <v>17</v>
      </c>
      <c r="K3" s="116"/>
      <c r="L3" s="17"/>
      <c r="M3" s="121" t="s">
        <v>34</v>
      </c>
      <c r="N3" s="122"/>
      <c r="O3" s="122"/>
      <c r="P3" s="122"/>
      <c r="Q3" s="123"/>
      <c r="R3" s="34"/>
      <c r="S3" s="51" t="s">
        <v>29</v>
      </c>
      <c r="T3" s="34"/>
      <c r="U3" s="124" t="s">
        <v>35</v>
      </c>
      <c r="V3" s="125"/>
      <c r="W3" s="125"/>
      <c r="X3" s="125"/>
      <c r="Y3" s="126"/>
      <c r="AA3" s="117"/>
      <c r="AB3" s="57"/>
      <c r="AC3" s="21"/>
      <c r="AD3" s="21"/>
      <c r="AE3" s="21"/>
      <c r="AF3" s="55"/>
      <c r="AG3" s="31"/>
      <c r="AH3" s="31"/>
      <c r="AI3" s="31"/>
    </row>
    <row r="4" spans="1:35" ht="11.25" thickBot="1">
      <c r="A4" s="91">
        <f ca="1">TODAY()</f>
        <v>40091</v>
      </c>
      <c r="B4" s="92">
        <f>JD!E4</f>
        <v>2455109.5</v>
      </c>
      <c r="C4" s="93">
        <f>(0.779072+0.00273790931*(B4-2451545))*360</f>
        <v>3793.8059047781994</v>
      </c>
      <c r="D4" s="93">
        <f>(-460*SIN(RADIANS(C4+79.5))+592*SIN(RADIANS(2*C4)))/3600</f>
        <v>0.20378163506162117</v>
      </c>
      <c r="E4" s="94">
        <f ca="1">-23.5*COS(RADIANS(0.985*(DAY(NOW())+30.3*(MONTH(NOW())-1))+10))</f>
        <v>-5.499724339442285</v>
      </c>
      <c r="F4" s="94">
        <f>DEGREES(ACOS(-SIN(RADIANS($A$2))*SIN(RADIANS(E4))/(COS(RADIANS($A$2))*COS(RADIANS(E4)))))/360*24</f>
        <v>5.560731035043073</v>
      </c>
      <c r="G4" s="94">
        <f>DEGREES(ACOS((SIN(RADIANS(-6))-SIN(RADIANS($A$2))*SIN(RADIANS(E4)))/(COS(RADIANS($A$2))*COS(RADIANS(E4)))))/360*24</f>
        <v>6.185797274631376</v>
      </c>
      <c r="H4" s="94">
        <f>DEGREES(ACOS((SIN(RADIANS(-12))-SIN(RADIANS($A$2))*SIN(RADIANS(E4)))/(COS(RADIANS($A$2))*COS(RADIANS(E4)))))/360*24</f>
        <v>6.808945975859464</v>
      </c>
      <c r="I4" s="94">
        <f>DEGREES(ACOS((SIN(RADIANS(-18))-SIN(RADIANS($A$2))*SIN(RADIANS(E4)))/(COS(RADIANS($A$2))*COS(RADIANS(E4)))))/360*24</f>
        <v>7.4403976174201</v>
      </c>
      <c r="J4" s="94">
        <f>F4+12-D4</f>
        <v>17.356949399981453</v>
      </c>
      <c r="K4" s="95" t="str">
        <f>IF(ISERR(J4),"***",CONCATENATE(INT(J4),"h",INT((J4-INT(J4))*60),"m"))</f>
        <v>17h21m</v>
      </c>
      <c r="L4" s="93">
        <f>G4+12-D4</f>
        <v>17.982015639569756</v>
      </c>
      <c r="M4" s="96" t="str">
        <f>IF(ISERR(L4),"***",CONCATENATE(INT(L4),"h",INT((L4-INT(L4))*60),"m"))</f>
        <v>17h58m</v>
      </c>
      <c r="N4" s="94">
        <f>H4+12-D4</f>
        <v>18.605164340797845</v>
      </c>
      <c r="O4" s="97" t="str">
        <f>IF(ISERR(N4),"***",CONCATENATE(INT(N4),"h",INT((N4-INT(N4))*60),"m"))</f>
        <v>18h36m</v>
      </c>
      <c r="P4" s="93">
        <f>I4+12-D4</f>
        <v>19.23661598235848</v>
      </c>
      <c r="Q4" s="98" t="str">
        <f>IF(ISERR(P4),"***",CONCATENATE(INT(P4),"h",INT((P4-INT(P4))*60),"m"))</f>
        <v>19h14m</v>
      </c>
      <c r="R4" s="94">
        <f>24-P4+T4</f>
        <v>9.1192047651598</v>
      </c>
      <c r="S4" s="99" t="str">
        <f>IF(ISERR(R4),"***",CONCATENATE(ROUND(R4,1),"h"))</f>
        <v>9,1h</v>
      </c>
      <c r="T4" s="98">
        <f>12-I4-D4</f>
        <v>4.355820747518279</v>
      </c>
      <c r="U4" s="98" t="str">
        <f>IF(ISERR(T4),"***",CONCATENATE(INT(T4),"h",INT((T4-INT(T4))*60),"m"))</f>
        <v>4h21m</v>
      </c>
      <c r="V4" s="93">
        <f>12-H4-D4</f>
        <v>4.987272389078915</v>
      </c>
      <c r="W4" s="97" t="str">
        <f>IF(ISERR(V4),"***",CONCATENATE(INT(V4),"h",INT((V4-INT(V4))*60),"m"))</f>
        <v>4h59m</v>
      </c>
      <c r="X4" s="93">
        <f>12-G4-D4</f>
        <v>5.610421090307002</v>
      </c>
      <c r="Y4" s="96" t="str">
        <f>IF(ISERR(X4),"***",CONCATENATE(INT(X4),"h",INT((X4-INT(X4))*60),"m"))</f>
        <v>5h36m</v>
      </c>
      <c r="Z4" s="94">
        <f>12-F4-D4</f>
        <v>6.235487329895306</v>
      </c>
      <c r="AA4" s="100" t="str">
        <f>IF(ISERR(Z4),"***",CONCATENATE(INT(Z4),"h",INT((Z4-INT(Z4))*60),"m"))</f>
        <v>6h14m</v>
      </c>
      <c r="AB4" s="58"/>
      <c r="AC4" s="59" t="s">
        <v>30</v>
      </c>
      <c r="AD4" s="59" t="s">
        <v>32</v>
      </c>
      <c r="AE4" s="59" t="s">
        <v>31</v>
      </c>
      <c r="AF4" s="55"/>
      <c r="AG4" s="31"/>
      <c r="AH4" s="31"/>
      <c r="AI4" s="31"/>
    </row>
    <row r="5" spans="1:35" ht="10.5">
      <c r="A5" s="69"/>
      <c r="B5" s="88"/>
      <c r="C5" s="21"/>
      <c r="D5" s="21"/>
      <c r="E5" s="31"/>
      <c r="F5" s="31"/>
      <c r="G5" s="31"/>
      <c r="H5" s="31"/>
      <c r="I5" s="31"/>
      <c r="J5" s="31"/>
      <c r="K5" s="89"/>
      <c r="L5" s="21"/>
      <c r="M5" s="58"/>
      <c r="N5" s="31"/>
      <c r="O5" s="89"/>
      <c r="P5" s="21"/>
      <c r="Q5" s="89"/>
      <c r="R5" s="31"/>
      <c r="S5" s="90"/>
      <c r="T5" s="89"/>
      <c r="U5" s="89"/>
      <c r="V5" s="21"/>
      <c r="W5" s="89"/>
      <c r="X5" s="21"/>
      <c r="Y5" s="58"/>
      <c r="Z5" s="31"/>
      <c r="AA5" s="58"/>
      <c r="AB5" s="58"/>
      <c r="AC5" s="59"/>
      <c r="AD5" s="59"/>
      <c r="AE5" s="59"/>
      <c r="AF5" s="55"/>
      <c r="AG5" s="31"/>
      <c r="AH5" s="31"/>
      <c r="AI5" s="31"/>
    </row>
    <row r="6" spans="1:35" ht="10.5">
      <c r="A6" s="69"/>
      <c r="B6" s="88"/>
      <c r="C6" s="21"/>
      <c r="D6" s="21"/>
      <c r="E6" s="31"/>
      <c r="F6" s="31"/>
      <c r="G6" s="31"/>
      <c r="H6" s="31"/>
      <c r="I6" s="31"/>
      <c r="J6" s="31"/>
      <c r="K6" s="89"/>
      <c r="L6" s="21"/>
      <c r="M6" s="58"/>
      <c r="N6" s="31"/>
      <c r="O6" s="89"/>
      <c r="P6" s="21"/>
      <c r="Q6" s="89"/>
      <c r="R6" s="31"/>
      <c r="S6" s="90"/>
      <c r="T6" s="89"/>
      <c r="U6" s="89"/>
      <c r="V6" s="21"/>
      <c r="W6" s="89"/>
      <c r="X6" s="21"/>
      <c r="Y6" s="58"/>
      <c r="Z6" s="31"/>
      <c r="AA6" s="58"/>
      <c r="AB6" s="58"/>
      <c r="AC6" s="59"/>
      <c r="AD6" s="54">
        <f>DATE(YEAR($A$34),1,1)</f>
        <v>40179</v>
      </c>
      <c r="AE6" s="31">
        <v>24</v>
      </c>
      <c r="AF6" s="55"/>
      <c r="AG6" s="31"/>
      <c r="AH6" s="31"/>
      <c r="AI6" s="31"/>
    </row>
    <row r="7" spans="1:35" ht="10.5">
      <c r="A7" s="69"/>
      <c r="B7" s="88"/>
      <c r="C7" s="21"/>
      <c r="D7" s="21"/>
      <c r="E7" s="31"/>
      <c r="F7" s="31"/>
      <c r="G7" s="31"/>
      <c r="H7" s="31"/>
      <c r="I7" s="31"/>
      <c r="J7" s="31"/>
      <c r="K7" s="89"/>
      <c r="L7" s="21"/>
      <c r="M7" s="58"/>
      <c r="N7" s="31"/>
      <c r="O7" s="89"/>
      <c r="P7" s="21"/>
      <c r="Q7" s="89"/>
      <c r="R7" s="31"/>
      <c r="S7" s="90"/>
      <c r="T7" s="89"/>
      <c r="U7" s="89"/>
      <c r="V7" s="21"/>
      <c r="W7" s="89"/>
      <c r="X7" s="21"/>
      <c r="Y7" s="58"/>
      <c r="Z7" s="31"/>
      <c r="AA7" s="58"/>
      <c r="AB7" s="58"/>
      <c r="AC7" s="59"/>
      <c r="AD7" s="54">
        <f>DATE(YEAR($A$34),2,1)</f>
        <v>40210</v>
      </c>
      <c r="AE7" s="31">
        <v>24</v>
      </c>
      <c r="AF7" s="55"/>
      <c r="AG7" s="31"/>
      <c r="AH7" s="31"/>
      <c r="AI7" s="31"/>
    </row>
    <row r="8" spans="1:35" ht="10.5">
      <c r="A8" s="69"/>
      <c r="B8" s="88"/>
      <c r="C8" s="21"/>
      <c r="D8" s="21"/>
      <c r="E8" s="31"/>
      <c r="F8" s="31"/>
      <c r="G8" s="31"/>
      <c r="H8" s="31"/>
      <c r="I8" s="31"/>
      <c r="J8" s="31"/>
      <c r="K8" s="89"/>
      <c r="L8" s="21"/>
      <c r="M8" s="58"/>
      <c r="N8" s="31"/>
      <c r="O8" s="89"/>
      <c r="P8" s="21"/>
      <c r="Q8" s="89"/>
      <c r="R8" s="31"/>
      <c r="S8" s="90"/>
      <c r="T8" s="89"/>
      <c r="U8" s="89"/>
      <c r="V8" s="21"/>
      <c r="W8" s="89"/>
      <c r="X8" s="21"/>
      <c r="Y8" s="58"/>
      <c r="Z8" s="31"/>
      <c r="AA8" s="58"/>
      <c r="AB8" s="58"/>
      <c r="AC8" s="59"/>
      <c r="AD8" s="54">
        <f>DATE(YEAR($A$34),3,1)</f>
        <v>40238</v>
      </c>
      <c r="AE8" s="31">
        <v>24</v>
      </c>
      <c r="AF8" s="55"/>
      <c r="AG8" s="31"/>
      <c r="AH8" s="31"/>
      <c r="AI8" s="31"/>
    </row>
    <row r="9" spans="1:35" ht="10.5">
      <c r="A9" s="69"/>
      <c r="B9" s="88"/>
      <c r="C9" s="21"/>
      <c r="D9" s="21"/>
      <c r="E9" s="31"/>
      <c r="F9" s="31"/>
      <c r="G9" s="31"/>
      <c r="H9" s="31"/>
      <c r="I9" s="31"/>
      <c r="J9" s="31"/>
      <c r="K9" s="89"/>
      <c r="L9" s="21"/>
      <c r="M9" s="58"/>
      <c r="N9" s="31"/>
      <c r="O9" s="89"/>
      <c r="P9" s="21"/>
      <c r="Q9" s="89"/>
      <c r="R9" s="31"/>
      <c r="S9" s="90"/>
      <c r="T9" s="89"/>
      <c r="U9" s="89"/>
      <c r="V9" s="21"/>
      <c r="W9" s="89"/>
      <c r="X9" s="21"/>
      <c r="Y9" s="58"/>
      <c r="Z9" s="31"/>
      <c r="AA9" s="58"/>
      <c r="AB9" s="58"/>
      <c r="AC9" s="59"/>
      <c r="AD9" s="54">
        <f>DATE(YEAR($A$34),4,1)</f>
        <v>40269</v>
      </c>
      <c r="AE9" s="31">
        <v>24</v>
      </c>
      <c r="AF9" s="55"/>
      <c r="AG9" s="31"/>
      <c r="AH9" s="31"/>
      <c r="AI9" s="31"/>
    </row>
    <row r="10" spans="1:35" ht="10.5">
      <c r="A10" s="69"/>
      <c r="B10" s="88"/>
      <c r="C10" s="21"/>
      <c r="D10" s="21"/>
      <c r="E10" s="31"/>
      <c r="F10" s="31"/>
      <c r="G10" s="31"/>
      <c r="H10" s="31"/>
      <c r="I10" s="31"/>
      <c r="J10" s="31"/>
      <c r="K10" s="89"/>
      <c r="L10" s="21"/>
      <c r="M10" s="58"/>
      <c r="N10" s="31"/>
      <c r="O10" s="89"/>
      <c r="P10" s="21"/>
      <c r="Q10" s="89"/>
      <c r="R10" s="31"/>
      <c r="S10" s="90"/>
      <c r="T10" s="89"/>
      <c r="U10" s="89"/>
      <c r="V10" s="21"/>
      <c r="W10" s="89"/>
      <c r="X10" s="21"/>
      <c r="Y10" s="58"/>
      <c r="Z10" s="31"/>
      <c r="AA10" s="58"/>
      <c r="AB10" s="58"/>
      <c r="AC10" s="59"/>
      <c r="AD10" s="54">
        <f>DATE(YEAR($A$34),5,1)</f>
        <v>40299</v>
      </c>
      <c r="AE10" s="31">
        <v>24</v>
      </c>
      <c r="AF10" s="55"/>
      <c r="AG10" s="31"/>
      <c r="AH10" s="31"/>
      <c r="AI10" s="31"/>
    </row>
    <row r="11" spans="1:35" ht="10.5">
      <c r="A11" s="69"/>
      <c r="B11" s="88"/>
      <c r="C11" s="21"/>
      <c r="D11" s="21"/>
      <c r="E11" s="31"/>
      <c r="F11" s="31"/>
      <c r="G11" s="31"/>
      <c r="H11" s="31"/>
      <c r="I11" s="31"/>
      <c r="J11" s="31"/>
      <c r="K11" s="89"/>
      <c r="L11" s="21"/>
      <c r="M11" s="58"/>
      <c r="N11" s="31"/>
      <c r="O11" s="89"/>
      <c r="P11" s="21"/>
      <c r="Q11" s="89"/>
      <c r="R11" s="31"/>
      <c r="S11" s="90"/>
      <c r="T11" s="89"/>
      <c r="U11" s="89"/>
      <c r="V11" s="21"/>
      <c r="W11" s="89"/>
      <c r="X11" s="21"/>
      <c r="Y11" s="58"/>
      <c r="Z11" s="31"/>
      <c r="AA11" s="58"/>
      <c r="AB11" s="58"/>
      <c r="AC11" s="59"/>
      <c r="AD11" s="54">
        <f>DATE(YEAR($A$34),6,1)</f>
        <v>40330</v>
      </c>
      <c r="AE11" s="31">
        <v>24</v>
      </c>
      <c r="AF11" s="55"/>
      <c r="AG11" s="31"/>
      <c r="AH11" s="31"/>
      <c r="AI11" s="31"/>
    </row>
    <row r="12" spans="1:35" ht="10.5">
      <c r="A12" s="69"/>
      <c r="B12" s="88"/>
      <c r="C12" s="21"/>
      <c r="D12" s="21"/>
      <c r="E12" s="31"/>
      <c r="F12" s="31"/>
      <c r="G12" s="31"/>
      <c r="H12" s="31"/>
      <c r="I12" s="31"/>
      <c r="J12" s="31"/>
      <c r="K12" s="89"/>
      <c r="L12" s="21"/>
      <c r="M12" s="58"/>
      <c r="N12" s="31"/>
      <c r="O12" s="89"/>
      <c r="P12" s="21"/>
      <c r="Q12" s="89"/>
      <c r="R12" s="31"/>
      <c r="S12" s="90"/>
      <c r="T12" s="89"/>
      <c r="U12" s="89"/>
      <c r="V12" s="21"/>
      <c r="W12" s="89"/>
      <c r="X12" s="21"/>
      <c r="Y12" s="58"/>
      <c r="Z12" s="31"/>
      <c r="AA12" s="58"/>
      <c r="AB12" s="58"/>
      <c r="AC12" s="59"/>
      <c r="AD12" s="54">
        <f>DATE(YEAR($A$34),7,1)</f>
        <v>40360</v>
      </c>
      <c r="AE12" s="31">
        <v>24</v>
      </c>
      <c r="AF12" s="55"/>
      <c r="AG12" s="31"/>
      <c r="AH12" s="31"/>
      <c r="AI12" s="31"/>
    </row>
    <row r="13" spans="1:35" ht="10.5">
      <c r="A13" s="69"/>
      <c r="B13" s="88"/>
      <c r="C13" s="21"/>
      <c r="D13" s="21"/>
      <c r="E13" s="31"/>
      <c r="F13" s="31"/>
      <c r="G13" s="31"/>
      <c r="H13" s="31"/>
      <c r="I13" s="31"/>
      <c r="J13" s="31"/>
      <c r="K13" s="89"/>
      <c r="L13" s="21"/>
      <c r="M13" s="58"/>
      <c r="N13" s="31"/>
      <c r="O13" s="89"/>
      <c r="P13" s="21"/>
      <c r="Q13" s="89"/>
      <c r="R13" s="31"/>
      <c r="S13" s="90"/>
      <c r="T13" s="89"/>
      <c r="U13" s="89"/>
      <c r="V13" s="21"/>
      <c r="W13" s="89"/>
      <c r="X13" s="21"/>
      <c r="Y13" s="58"/>
      <c r="Z13" s="31"/>
      <c r="AA13" s="58"/>
      <c r="AB13" s="58"/>
      <c r="AC13" s="59"/>
      <c r="AD13" s="54">
        <f>DATE(YEAR($A$34),8,1)</f>
        <v>40391</v>
      </c>
      <c r="AE13" s="31">
        <v>24</v>
      </c>
      <c r="AF13" s="55"/>
      <c r="AG13" s="31"/>
      <c r="AH13" s="31"/>
      <c r="AI13" s="31"/>
    </row>
    <row r="14" spans="1:35" ht="10.5">
      <c r="A14" s="69"/>
      <c r="B14" s="88"/>
      <c r="C14" s="21"/>
      <c r="D14" s="21"/>
      <c r="E14" s="31"/>
      <c r="F14" s="31"/>
      <c r="G14" s="31"/>
      <c r="H14" s="31"/>
      <c r="I14" s="31"/>
      <c r="J14" s="31"/>
      <c r="K14" s="89"/>
      <c r="L14" s="21"/>
      <c r="M14" s="58"/>
      <c r="N14" s="31"/>
      <c r="O14" s="89"/>
      <c r="P14" s="21"/>
      <c r="Q14" s="89"/>
      <c r="R14" s="31"/>
      <c r="S14" s="90"/>
      <c r="T14" s="89"/>
      <c r="U14" s="89"/>
      <c r="V14" s="21"/>
      <c r="W14" s="89"/>
      <c r="X14" s="21"/>
      <c r="Y14" s="58"/>
      <c r="Z14" s="31"/>
      <c r="AA14" s="58"/>
      <c r="AB14" s="58"/>
      <c r="AC14" s="59"/>
      <c r="AD14" s="54">
        <f>DATE(YEAR($A$34),9,1)</f>
        <v>40422</v>
      </c>
      <c r="AE14" s="31">
        <v>24</v>
      </c>
      <c r="AF14" s="55"/>
      <c r="AG14" s="31"/>
      <c r="AH14" s="31"/>
      <c r="AI14" s="31"/>
    </row>
    <row r="15" spans="1:35" ht="10.5">
      <c r="A15" s="69"/>
      <c r="B15" s="88"/>
      <c r="C15" s="21"/>
      <c r="D15" s="21"/>
      <c r="E15" s="31"/>
      <c r="F15" s="31"/>
      <c r="G15" s="31"/>
      <c r="H15" s="31"/>
      <c r="I15" s="31"/>
      <c r="J15" s="31"/>
      <c r="K15" s="89"/>
      <c r="L15" s="21"/>
      <c r="M15" s="58"/>
      <c r="N15" s="31"/>
      <c r="O15" s="89"/>
      <c r="P15" s="21"/>
      <c r="Q15" s="89"/>
      <c r="R15" s="31"/>
      <c r="S15" s="90"/>
      <c r="T15" s="89"/>
      <c r="U15" s="89"/>
      <c r="V15" s="21"/>
      <c r="W15" s="89"/>
      <c r="X15" s="21"/>
      <c r="Y15" s="58"/>
      <c r="Z15" s="31"/>
      <c r="AA15" s="58"/>
      <c r="AB15" s="58"/>
      <c r="AC15" s="59"/>
      <c r="AD15" s="54">
        <f>DATE(YEAR($A$34),10,1)</f>
        <v>40452</v>
      </c>
      <c r="AE15" s="31">
        <v>24</v>
      </c>
      <c r="AF15" s="55"/>
      <c r="AG15" s="31"/>
      <c r="AH15" s="31"/>
      <c r="AI15" s="31"/>
    </row>
    <row r="16" spans="1:35" ht="10.5">
      <c r="A16" s="69"/>
      <c r="B16" s="88"/>
      <c r="C16" s="21"/>
      <c r="D16" s="21"/>
      <c r="E16" s="31"/>
      <c r="F16" s="31"/>
      <c r="G16" s="31"/>
      <c r="H16" s="31"/>
      <c r="I16" s="31"/>
      <c r="J16" s="31"/>
      <c r="K16" s="89"/>
      <c r="L16" s="21"/>
      <c r="M16" s="58"/>
      <c r="N16" s="31"/>
      <c r="O16" s="89"/>
      <c r="P16" s="21"/>
      <c r="Q16" s="89"/>
      <c r="R16" s="31"/>
      <c r="S16" s="90"/>
      <c r="T16" s="89"/>
      <c r="U16" s="89"/>
      <c r="V16" s="21"/>
      <c r="W16" s="89"/>
      <c r="X16" s="21"/>
      <c r="Y16" s="58"/>
      <c r="Z16" s="31"/>
      <c r="AA16" s="58"/>
      <c r="AB16" s="58"/>
      <c r="AC16" s="59"/>
      <c r="AD16" s="54">
        <f>DATE(YEAR($A$34),11,1)</f>
        <v>40483</v>
      </c>
      <c r="AE16" s="31">
        <v>24</v>
      </c>
      <c r="AF16" s="55"/>
      <c r="AG16" s="31"/>
      <c r="AH16" s="31"/>
      <c r="AI16" s="31"/>
    </row>
    <row r="17" spans="1:32" s="31" customFormat="1" ht="10.5">
      <c r="A17" s="69"/>
      <c r="B17" s="88"/>
      <c r="C17" s="21"/>
      <c r="D17" s="21"/>
      <c r="K17" s="89"/>
      <c r="L17" s="21"/>
      <c r="M17" s="58"/>
      <c r="O17" s="89"/>
      <c r="P17" s="21"/>
      <c r="Q17" s="89"/>
      <c r="S17" s="90"/>
      <c r="T17" s="89"/>
      <c r="U17" s="89"/>
      <c r="V17" s="21"/>
      <c r="W17" s="89"/>
      <c r="X17" s="21"/>
      <c r="Y17" s="58"/>
      <c r="AA17" s="58"/>
      <c r="AB17" s="58"/>
      <c r="AC17" s="59"/>
      <c r="AD17" s="54">
        <f>DATE(YEAR($A$34),12,1)</f>
        <v>40513</v>
      </c>
      <c r="AE17" s="31">
        <v>24</v>
      </c>
      <c r="AF17" s="55"/>
    </row>
    <row r="18" spans="1:32" s="31" customFormat="1" ht="10.5">
      <c r="A18" s="69"/>
      <c r="B18" s="88"/>
      <c r="C18" s="21"/>
      <c r="D18" s="21"/>
      <c r="K18" s="89"/>
      <c r="L18" s="21"/>
      <c r="M18" s="58"/>
      <c r="O18" s="89"/>
      <c r="P18" s="21"/>
      <c r="Q18" s="89"/>
      <c r="S18" s="90"/>
      <c r="T18" s="89"/>
      <c r="U18" s="89"/>
      <c r="V18" s="21"/>
      <c r="W18" s="89"/>
      <c r="X18" s="21"/>
      <c r="Y18" s="58"/>
      <c r="AA18" s="58"/>
      <c r="AB18" s="58"/>
      <c r="AC18" s="59"/>
      <c r="AD18" s="54">
        <f>DATE(YEAR($A$34)+1,1,1)</f>
        <v>40544</v>
      </c>
      <c r="AE18" s="31">
        <v>24</v>
      </c>
      <c r="AF18" s="55"/>
    </row>
    <row r="19" spans="1:32" s="31" customFormat="1" ht="10.5">
      <c r="A19" s="69"/>
      <c r="B19" s="88"/>
      <c r="C19" s="21"/>
      <c r="D19" s="21"/>
      <c r="K19" s="89"/>
      <c r="L19" s="21"/>
      <c r="M19" s="58"/>
      <c r="O19" s="89"/>
      <c r="P19" s="21"/>
      <c r="Q19" s="89"/>
      <c r="S19" s="90"/>
      <c r="T19" s="89"/>
      <c r="U19" s="89"/>
      <c r="V19" s="21"/>
      <c r="W19" s="89"/>
      <c r="X19" s="21"/>
      <c r="Y19" s="58"/>
      <c r="AA19" s="58"/>
      <c r="AB19" s="58"/>
      <c r="AC19" s="59"/>
      <c r="AD19" s="59"/>
      <c r="AE19" s="59"/>
      <c r="AF19" s="55"/>
    </row>
    <row r="20" spans="1:32" s="31" customFormat="1" ht="10.5">
      <c r="A20" s="69"/>
      <c r="B20" s="88"/>
      <c r="C20" s="21"/>
      <c r="D20" s="21"/>
      <c r="K20" s="89"/>
      <c r="L20" s="21"/>
      <c r="M20" s="58"/>
      <c r="O20" s="89"/>
      <c r="P20" s="21"/>
      <c r="Q20" s="89"/>
      <c r="S20" s="90"/>
      <c r="T20" s="89"/>
      <c r="U20" s="89"/>
      <c r="V20" s="21"/>
      <c r="W20" s="89"/>
      <c r="X20" s="21"/>
      <c r="Y20" s="58"/>
      <c r="AA20" s="58"/>
      <c r="AB20" s="58"/>
      <c r="AC20" s="59"/>
      <c r="AD20" s="59"/>
      <c r="AE20" s="59"/>
      <c r="AF20" s="55"/>
    </row>
    <row r="21" spans="1:32" s="31" customFormat="1" ht="10.5">
      <c r="A21" s="69"/>
      <c r="B21" s="88"/>
      <c r="C21" s="21"/>
      <c r="D21" s="21"/>
      <c r="K21" s="89"/>
      <c r="L21" s="21"/>
      <c r="M21" s="58"/>
      <c r="O21" s="89"/>
      <c r="P21" s="21"/>
      <c r="Q21" s="89"/>
      <c r="S21" s="90"/>
      <c r="T21" s="89"/>
      <c r="U21" s="89"/>
      <c r="V21" s="21"/>
      <c r="W21" s="89"/>
      <c r="X21" s="21"/>
      <c r="Y21" s="58"/>
      <c r="AA21" s="58"/>
      <c r="AB21" s="58"/>
      <c r="AC21" s="59"/>
      <c r="AD21" s="59"/>
      <c r="AE21" s="59"/>
      <c r="AF21" s="55"/>
    </row>
    <row r="22" spans="1:32" s="31" customFormat="1" ht="10.5">
      <c r="A22" s="69"/>
      <c r="B22" s="88"/>
      <c r="C22" s="21"/>
      <c r="D22" s="21"/>
      <c r="K22" s="89"/>
      <c r="L22" s="21"/>
      <c r="M22" s="58"/>
      <c r="O22" s="89"/>
      <c r="P22" s="21"/>
      <c r="Q22" s="89"/>
      <c r="S22" s="90"/>
      <c r="T22" s="89"/>
      <c r="U22" s="89"/>
      <c r="V22" s="21"/>
      <c r="W22" s="89"/>
      <c r="X22" s="21"/>
      <c r="Y22" s="58"/>
      <c r="AA22" s="58"/>
      <c r="AB22" s="58"/>
      <c r="AC22" s="59"/>
      <c r="AD22" s="59"/>
      <c r="AE22" s="59"/>
      <c r="AF22" s="55"/>
    </row>
    <row r="23" spans="1:32" s="31" customFormat="1" ht="10.5">
      <c r="A23" s="69"/>
      <c r="B23" s="88"/>
      <c r="C23" s="21"/>
      <c r="D23" s="21"/>
      <c r="K23" s="89"/>
      <c r="L23" s="21"/>
      <c r="M23" s="58"/>
      <c r="O23" s="89"/>
      <c r="P23" s="21"/>
      <c r="Q23" s="89"/>
      <c r="S23" s="90"/>
      <c r="T23" s="89"/>
      <c r="U23" s="89"/>
      <c r="V23" s="21"/>
      <c r="W23" s="89"/>
      <c r="X23" s="21"/>
      <c r="Y23" s="58"/>
      <c r="AA23" s="58"/>
      <c r="AB23" s="58"/>
      <c r="AC23" s="59"/>
      <c r="AD23" s="59"/>
      <c r="AE23" s="59"/>
      <c r="AF23" s="55"/>
    </row>
    <row r="24" spans="1:32" s="31" customFormat="1" ht="10.5">
      <c r="A24" s="69"/>
      <c r="B24" s="88"/>
      <c r="C24" s="21"/>
      <c r="D24" s="21"/>
      <c r="K24" s="89"/>
      <c r="L24" s="21"/>
      <c r="M24" s="58"/>
      <c r="O24" s="89"/>
      <c r="P24" s="21"/>
      <c r="Q24" s="89"/>
      <c r="S24" s="90"/>
      <c r="T24" s="89"/>
      <c r="U24" s="89"/>
      <c r="V24" s="21"/>
      <c r="W24" s="89"/>
      <c r="X24" s="21"/>
      <c r="Y24" s="58"/>
      <c r="AA24" s="58"/>
      <c r="AB24" s="58"/>
      <c r="AC24" s="59"/>
      <c r="AD24" s="59"/>
      <c r="AE24" s="59"/>
      <c r="AF24" s="55"/>
    </row>
    <row r="25" spans="1:32" s="31" customFormat="1" ht="10.5">
      <c r="A25" s="69"/>
      <c r="B25" s="88"/>
      <c r="C25" s="21"/>
      <c r="D25" s="21"/>
      <c r="K25" s="89"/>
      <c r="L25" s="21"/>
      <c r="M25" s="58"/>
      <c r="O25" s="89"/>
      <c r="P25" s="21"/>
      <c r="Q25" s="89"/>
      <c r="S25" s="90"/>
      <c r="T25" s="89"/>
      <c r="U25" s="89"/>
      <c r="V25" s="21"/>
      <c r="W25" s="89"/>
      <c r="X25" s="21"/>
      <c r="Y25" s="58"/>
      <c r="AA25" s="58"/>
      <c r="AB25" s="58"/>
      <c r="AC25" s="59"/>
      <c r="AD25" s="59"/>
      <c r="AE25" s="59"/>
      <c r="AF25" s="55"/>
    </row>
    <row r="26" spans="1:32" s="31" customFormat="1" ht="10.5">
      <c r="A26" s="69"/>
      <c r="B26" s="88"/>
      <c r="C26" s="21"/>
      <c r="D26" s="21"/>
      <c r="K26" s="89"/>
      <c r="L26" s="21"/>
      <c r="M26" s="58"/>
      <c r="O26" s="89"/>
      <c r="P26" s="21"/>
      <c r="Q26" s="89"/>
      <c r="S26" s="90"/>
      <c r="T26" s="89"/>
      <c r="U26" s="89"/>
      <c r="V26" s="21"/>
      <c r="W26" s="89"/>
      <c r="X26" s="21"/>
      <c r="Y26" s="58"/>
      <c r="AA26" s="58"/>
      <c r="AB26" s="58"/>
      <c r="AC26" s="59"/>
      <c r="AD26" s="59"/>
      <c r="AE26" s="59"/>
      <c r="AF26" s="55"/>
    </row>
    <row r="27" spans="1:32" s="31" customFormat="1" ht="10.5">
      <c r="A27" s="69"/>
      <c r="B27" s="88"/>
      <c r="C27" s="21"/>
      <c r="D27" s="21"/>
      <c r="K27" s="89"/>
      <c r="L27" s="21"/>
      <c r="M27" s="58"/>
      <c r="O27" s="89"/>
      <c r="P27" s="21"/>
      <c r="Q27" s="89"/>
      <c r="S27" s="90"/>
      <c r="T27" s="89"/>
      <c r="U27" s="89"/>
      <c r="V27" s="21"/>
      <c r="W27" s="89"/>
      <c r="X27" s="21"/>
      <c r="Y27" s="58"/>
      <c r="AA27" s="58"/>
      <c r="AB27" s="58"/>
      <c r="AC27" s="59"/>
      <c r="AD27" s="59"/>
      <c r="AE27" s="59"/>
      <c r="AF27" s="55"/>
    </row>
    <row r="28" spans="1:32" s="31" customFormat="1" ht="10.5">
      <c r="A28" s="69"/>
      <c r="B28" s="88"/>
      <c r="C28" s="21"/>
      <c r="D28" s="21"/>
      <c r="K28" s="89"/>
      <c r="L28" s="21"/>
      <c r="M28" s="58"/>
      <c r="O28" s="89"/>
      <c r="P28" s="21"/>
      <c r="Q28" s="89"/>
      <c r="S28" s="90"/>
      <c r="T28" s="89"/>
      <c r="U28" s="89"/>
      <c r="V28" s="21"/>
      <c r="W28" s="89"/>
      <c r="X28" s="21"/>
      <c r="Y28" s="58"/>
      <c r="AA28" s="58"/>
      <c r="AB28" s="58"/>
      <c r="AC28" s="59"/>
      <c r="AD28" s="59"/>
      <c r="AE28" s="59"/>
      <c r="AF28" s="55"/>
    </row>
    <row r="29" spans="1:32" s="31" customFormat="1" ht="10.5">
      <c r="A29" s="69"/>
      <c r="B29" s="88"/>
      <c r="C29" s="21"/>
      <c r="D29" s="21"/>
      <c r="K29" s="89"/>
      <c r="L29" s="21"/>
      <c r="M29" s="58"/>
      <c r="O29" s="89"/>
      <c r="P29" s="21"/>
      <c r="Q29" s="89"/>
      <c r="S29" s="90"/>
      <c r="T29" s="89"/>
      <c r="U29" s="89"/>
      <c r="V29" s="21"/>
      <c r="W29" s="89"/>
      <c r="X29" s="21"/>
      <c r="Y29" s="58"/>
      <c r="AA29" s="58"/>
      <c r="AB29" s="58"/>
      <c r="AC29" s="59"/>
      <c r="AD29" s="59"/>
      <c r="AE29" s="59"/>
      <c r="AF29" s="55"/>
    </row>
    <row r="30" spans="1:32" s="31" customFormat="1" ht="10.5">
      <c r="A30" s="69"/>
      <c r="B30" s="88"/>
      <c r="C30" s="21"/>
      <c r="D30" s="21"/>
      <c r="K30" s="89"/>
      <c r="L30" s="21"/>
      <c r="M30" s="58"/>
      <c r="O30" s="89"/>
      <c r="P30" s="21"/>
      <c r="Q30" s="89"/>
      <c r="S30" s="90"/>
      <c r="T30" s="89"/>
      <c r="U30" s="89"/>
      <c r="V30" s="21"/>
      <c r="W30" s="89"/>
      <c r="X30" s="21"/>
      <c r="Y30" s="58"/>
      <c r="AA30" s="58"/>
      <c r="AB30" s="58"/>
      <c r="AC30" s="59"/>
      <c r="AD30" s="59"/>
      <c r="AE30" s="59"/>
      <c r="AF30" s="55"/>
    </row>
    <row r="31" spans="1:32" s="31" customFormat="1" ht="10.5">
      <c r="A31" s="69"/>
      <c r="B31" s="88"/>
      <c r="C31" s="21"/>
      <c r="D31" s="21"/>
      <c r="K31" s="89"/>
      <c r="L31" s="21"/>
      <c r="M31" s="58"/>
      <c r="O31" s="89"/>
      <c r="P31" s="21"/>
      <c r="Q31" s="89"/>
      <c r="S31" s="90"/>
      <c r="T31" s="89"/>
      <c r="U31" s="89"/>
      <c r="V31" s="21"/>
      <c r="W31" s="89"/>
      <c r="X31" s="21"/>
      <c r="Y31" s="58"/>
      <c r="AA31" s="58"/>
      <c r="AB31" s="58"/>
      <c r="AC31" s="59"/>
      <c r="AD31" s="59"/>
      <c r="AE31" s="59"/>
      <c r="AF31" s="55"/>
    </row>
    <row r="32" spans="1:32" s="31" customFormat="1" ht="10.5">
      <c r="A32" s="69"/>
      <c r="B32" s="88"/>
      <c r="C32" s="21"/>
      <c r="D32" s="21"/>
      <c r="K32" s="89"/>
      <c r="L32" s="21"/>
      <c r="M32" s="58"/>
      <c r="O32" s="89"/>
      <c r="P32" s="21"/>
      <c r="Q32" s="89"/>
      <c r="S32" s="90"/>
      <c r="T32" s="89"/>
      <c r="U32" s="89"/>
      <c r="V32" s="21"/>
      <c r="W32" s="89"/>
      <c r="X32" s="21"/>
      <c r="Y32" s="58"/>
      <c r="AA32" s="58"/>
      <c r="AB32" s="58"/>
      <c r="AC32" s="59"/>
      <c r="AD32" s="59"/>
      <c r="AE32" s="59"/>
      <c r="AF32" s="55"/>
    </row>
    <row r="33" spans="1:35" ht="11.25" thickBot="1">
      <c r="A33" s="69"/>
      <c r="B33" s="88"/>
      <c r="C33" s="21"/>
      <c r="D33" s="21"/>
      <c r="E33" s="31"/>
      <c r="F33" s="31"/>
      <c r="G33" s="31"/>
      <c r="H33" s="31"/>
      <c r="I33" s="31"/>
      <c r="J33" s="31"/>
      <c r="K33" s="89"/>
      <c r="L33" s="21"/>
      <c r="M33" s="58"/>
      <c r="N33" s="31"/>
      <c r="O33" s="89"/>
      <c r="P33" s="21"/>
      <c r="Q33" s="89"/>
      <c r="R33" s="31"/>
      <c r="S33" s="90"/>
      <c r="T33" s="89"/>
      <c r="U33" s="89"/>
      <c r="V33" s="21"/>
      <c r="W33" s="89"/>
      <c r="X33" s="21"/>
      <c r="Y33" s="58"/>
      <c r="Z33" s="31"/>
      <c r="AA33" s="58"/>
      <c r="AB33" s="58"/>
      <c r="AC33" s="59"/>
      <c r="AD33" s="59"/>
      <c r="AE33" s="59"/>
      <c r="AF33" s="55"/>
      <c r="AG33" s="31"/>
      <c r="AH33" s="31"/>
      <c r="AI33" s="31"/>
    </row>
    <row r="34" spans="1:35" ht="11.25" thickBot="1">
      <c r="A34" s="102">
        <v>40179</v>
      </c>
      <c r="B34" s="39">
        <f aca="true" t="shared" si="0" ref="B34:B97">367*YEAR(A34)-INT((7*(YEAR(A34)+INT((MONTH(A34)+9)/12)))/4)+INT(275*MONTH(A34)/9)+DAY(A34)+1721013.5</f>
        <v>2455197.5</v>
      </c>
      <c r="C34" s="35">
        <f aca="true" t="shared" si="1" ref="C34:C97">(0.779072+0.00273790931*(B34-2451545))*360</f>
        <v>3880.5428717189993</v>
      </c>
      <c r="D34" s="35">
        <f aca="true" t="shared" si="2" ref="D34:D97">(-460*SIN(RADIANS(C34+79.5))+592*SIN(RADIANS(2*C34)))/3600</f>
        <v>-0.05925690900556617</v>
      </c>
      <c r="E34" s="34">
        <f aca="true" t="shared" si="3" ref="E34:E70">-23.5*COS(RADIANS(0.985*(DAY(A34)+30.3*(MONTH(A34)-1))+10))</f>
        <v>-23.06941193190776</v>
      </c>
      <c r="F34" s="34">
        <f aca="true" t="shared" si="4" ref="F34:F97">DEGREES(ACOS(-SIN(RADIANS($A$2))*SIN(RADIANS(E34))/(COS(RADIANS($A$2))*COS(RADIANS(E34)))))/360*24</f>
        <v>3.9665079212668846</v>
      </c>
      <c r="G34" s="34">
        <f aca="true" t="shared" si="5" ref="G34:G70">DEGREES(ACOS((SIN(RADIANS(-6))-SIN(RADIANS($A$2))*SIN(RADIANS(E34)))/(COS(RADIANS($A$2))*COS(RADIANS(E34)))))/360*24</f>
        <v>4.712088217702562</v>
      </c>
      <c r="H34" s="34">
        <f aca="true" t="shared" si="6" ref="H34:H70">DEGREES(ACOS((SIN(RADIANS(-12))-SIN(RADIANS($A$2))*SIN(RADIANS(E34)))/(COS(RADIANS($A$2))*COS(RADIANS(E34)))))/360*24</f>
        <v>5.4016553548830855</v>
      </c>
      <c r="I34" s="34">
        <f aca="true" t="shared" si="7" ref="I34:I70">DEGREES(ACOS((SIN(RADIANS(-18))-SIN(RADIANS($A$2))*SIN(RADIANS(E34)))/(COS(RADIANS($A$2))*COS(RADIANS(E34)))))/360*24</f>
        <v>6.057134985862346</v>
      </c>
      <c r="J34" s="34">
        <f aca="true" t="shared" si="8" ref="J34:J70">F34+12-D34</f>
        <v>16.02576483027245</v>
      </c>
      <c r="K34" s="53" t="str">
        <f aca="true" t="shared" si="9" ref="K34:K97">IF(ISERR(J34),"***",CONCATENATE(INT(J34),"h",INT((J34-INT(J34))*60),"m"))</f>
        <v>16h1m</v>
      </c>
      <c r="L34" s="35">
        <f aca="true" t="shared" si="10" ref="L34:L70">G34+12-D34</f>
        <v>16.771345126708127</v>
      </c>
      <c r="M34" s="46" t="str">
        <f aca="true" t="shared" si="11" ref="M34:M97">IF(ISERR(L34),"***",CONCATENATE(INT(L34),"h",INT((L34-INT(L34))*60),"m"))</f>
        <v>16h46m</v>
      </c>
      <c r="N34" s="34">
        <f aca="true" t="shared" si="12" ref="N34:N70">H34+12-D34</f>
        <v>17.460912263888652</v>
      </c>
      <c r="O34" s="47" t="str">
        <f aca="true" t="shared" si="13" ref="O34:O97">IF(ISERR(N34),"***",CONCATENATE(INT(N34),"h",INT((N34-INT(N34))*60),"m"))</f>
        <v>17h27m</v>
      </c>
      <c r="P34" s="35">
        <f aca="true" t="shared" si="14" ref="P34:P70">I34+12-D34</f>
        <v>18.116391894867913</v>
      </c>
      <c r="Q34" s="45" t="str">
        <f aca="true" t="shared" si="15" ref="Q34:Q97">IF(ISERR(P34),"***",CONCATENATE(INT(P34),"h",INT((P34-INT(P34))*60),"m"))</f>
        <v>18h6m</v>
      </c>
      <c r="R34" s="34">
        <f aca="true" t="shared" si="16" ref="R34:R97">24-P34+T34</f>
        <v>11.885730028275308</v>
      </c>
      <c r="S34" s="51" t="str">
        <f aca="true" t="shared" si="17" ref="S34:S97">IF(ISERR(R34),"***",CONCATENATE(ROUND(R34,1),"h"))</f>
        <v>11,9h</v>
      </c>
      <c r="T34" s="34">
        <f aca="true" t="shared" si="18" ref="T34:T70">12-I34-D34</f>
        <v>6.00212192314322</v>
      </c>
      <c r="U34" s="45" t="str">
        <f aca="true" t="shared" si="19" ref="U34:U97">IF(ISERR(T34),"***",CONCATENATE(INT(T34),"h",INT((T34-INT(T34))*60),"m"))</f>
        <v>6h0m</v>
      </c>
      <c r="V34" s="35">
        <f aca="true" t="shared" si="20" ref="V34:V70">12-H34-D34</f>
        <v>6.657601554122481</v>
      </c>
      <c r="W34" s="47" t="str">
        <f aca="true" t="shared" si="21" ref="W34:W97">IF(ISERR(V34),"***",CONCATENATE(INT(V34),"h",INT((V34-INT(V34))*60),"m"))</f>
        <v>6h39m</v>
      </c>
      <c r="X34" s="35">
        <f aca="true" t="shared" si="22" ref="X34:X70">12-G34-D34</f>
        <v>7.347168691303004</v>
      </c>
      <c r="Y34" s="46" t="str">
        <f aca="true" t="shared" si="23" ref="Y34:Y97">IF(ISERR(X34),"***",CONCATENATE(INT(X34),"h",INT((X34-INT(X34))*60),"m"))</f>
        <v>7h20m</v>
      </c>
      <c r="Z34" s="34">
        <f aca="true" t="shared" si="24" ref="Z34:Z70">12-F34-D34</f>
        <v>8.09274898773868</v>
      </c>
      <c r="AA34" s="48" t="str">
        <f aca="true" t="shared" si="25" ref="AA34:AA97">IF(ISERR(Z34),"***",CONCATENATE(INT(Z34),"h",INT((Z34-INT(Z34))*60),"m"))</f>
        <v>8h5m</v>
      </c>
      <c r="AB34" s="60"/>
      <c r="AC34" s="21">
        <f>IF(ISERR(J34&lt;12),NA(),IF(J34&lt;12,J34+24,J34))</f>
        <v>16.02576483027245</v>
      </c>
      <c r="AD34" s="21">
        <f aca="true" t="shared" si="26" ref="AD34:AD97">IF(ISERR(P34),NA(),IF(P34&lt;12,P34+24,P34))</f>
        <v>18.116391894867913</v>
      </c>
      <c r="AE34" s="21">
        <f>IF(ISERR(T34),NA(),IF(T34&lt;12,T34+24,T34))</f>
        <v>30.00212192314322</v>
      </c>
      <c r="AF34" s="55">
        <f>IF(ISERR(Z34&lt;12),NA(),IF(Z34&lt;12,Z34+24,Z34))</f>
        <v>32.09274898773868</v>
      </c>
      <c r="AG34" s="31">
        <v>24</v>
      </c>
      <c r="AH34" s="31"/>
      <c r="AI34" s="31"/>
    </row>
    <row r="35" spans="1:35" ht="10.5">
      <c r="A35" s="40">
        <f>A34+1</f>
        <v>40180</v>
      </c>
      <c r="B35" s="39">
        <f t="shared" si="0"/>
        <v>2455198.5</v>
      </c>
      <c r="C35" s="35">
        <f t="shared" si="1"/>
        <v>3881.5285190705995</v>
      </c>
      <c r="D35" s="35">
        <f t="shared" si="2"/>
        <v>-0.06669784408238126</v>
      </c>
      <c r="E35" s="34">
        <f t="shared" si="3"/>
        <v>-22.98902373040067</v>
      </c>
      <c r="F35" s="34">
        <f t="shared" si="4"/>
        <v>3.97525416201262</v>
      </c>
      <c r="G35" s="34">
        <f t="shared" si="5"/>
        <v>4.719649892738075</v>
      </c>
      <c r="H35" s="34">
        <f t="shared" si="6"/>
        <v>5.408478194075489</v>
      </c>
      <c r="I35" s="34">
        <f t="shared" si="7"/>
        <v>6.0634866734066275</v>
      </c>
      <c r="J35" s="34">
        <f t="shared" si="8"/>
        <v>16.041952006095002</v>
      </c>
      <c r="K35" s="53" t="str">
        <f t="shared" si="9"/>
        <v>16h2m</v>
      </c>
      <c r="L35" s="35">
        <f t="shared" si="10"/>
        <v>16.786347736820456</v>
      </c>
      <c r="M35" s="46" t="str">
        <f t="shared" si="11"/>
        <v>16h47m</v>
      </c>
      <c r="N35" s="34">
        <f t="shared" si="12"/>
        <v>17.47517603815787</v>
      </c>
      <c r="O35" s="47" t="str">
        <f t="shared" si="13"/>
        <v>17h28m</v>
      </c>
      <c r="P35" s="35">
        <f t="shared" si="14"/>
        <v>18.13018451748901</v>
      </c>
      <c r="Q35" s="45" t="str">
        <f t="shared" si="15"/>
        <v>18h7m</v>
      </c>
      <c r="R35" s="34">
        <f t="shared" si="16"/>
        <v>11.873026653186745</v>
      </c>
      <c r="S35" s="51" t="str">
        <f t="shared" si="17"/>
        <v>11,9h</v>
      </c>
      <c r="T35" s="34">
        <f t="shared" si="18"/>
        <v>6.003211170675754</v>
      </c>
      <c r="U35" s="45" t="str">
        <f t="shared" si="19"/>
        <v>6h0m</v>
      </c>
      <c r="V35" s="35">
        <f t="shared" si="20"/>
        <v>6.658219650006893</v>
      </c>
      <c r="W35" s="47" t="str">
        <f t="shared" si="21"/>
        <v>6h39m</v>
      </c>
      <c r="X35" s="35">
        <f t="shared" si="22"/>
        <v>7.347047951344306</v>
      </c>
      <c r="Y35" s="46" t="str">
        <f t="shared" si="23"/>
        <v>7h20m</v>
      </c>
      <c r="Z35" s="34">
        <f t="shared" si="24"/>
        <v>8.09144368206976</v>
      </c>
      <c r="AA35" s="48" t="str">
        <f t="shared" si="25"/>
        <v>8h5m</v>
      </c>
      <c r="AB35" s="60"/>
      <c r="AC35" s="21">
        <f aca="true" t="shared" si="27" ref="AC35:AC98">IF(ISERR(J35&lt;12),NA(),IF(J35&lt;12,J35+24,J35))</f>
        <v>16.041952006095002</v>
      </c>
      <c r="AD35" s="21">
        <f t="shared" si="26"/>
        <v>18.13018451748901</v>
      </c>
      <c r="AE35" s="21">
        <f aca="true" t="shared" si="28" ref="AE35:AE98">IF(ISERR(T35),NA(),IF(T35&lt;12,T35+24,T35))</f>
        <v>30.003211170675755</v>
      </c>
      <c r="AF35" s="55">
        <f aca="true" t="shared" si="29" ref="AF35:AF98">IF(ISERR(Z35&lt;12),NA(),IF(Z35&lt;12,Z35+24,Z35))</f>
        <v>32.09144368206976</v>
      </c>
      <c r="AG35" s="31">
        <v>24</v>
      </c>
      <c r="AH35" s="31"/>
      <c r="AI35" s="31"/>
    </row>
    <row r="36" spans="1:35" ht="10.5">
      <c r="A36" s="40">
        <f aca="true" t="shared" si="30" ref="A36:A99">A35+1</f>
        <v>40181</v>
      </c>
      <c r="B36" s="39">
        <f t="shared" si="0"/>
        <v>2455199.5</v>
      </c>
      <c r="C36" s="35">
        <f t="shared" si="1"/>
        <v>3882.5141664221997</v>
      </c>
      <c r="D36" s="35">
        <f t="shared" si="2"/>
        <v>-0.07406186980917089</v>
      </c>
      <c r="E36" s="34">
        <f t="shared" si="3"/>
        <v>-22.901841349207338</v>
      </c>
      <c r="F36" s="34">
        <f t="shared" si="4"/>
        <v>3.984714628889673</v>
      </c>
      <c r="G36" s="34">
        <f t="shared" si="5"/>
        <v>4.727836200875867</v>
      </c>
      <c r="H36" s="34">
        <f t="shared" si="6"/>
        <v>5.415869380116756</v>
      </c>
      <c r="I36" s="34">
        <f t="shared" si="7"/>
        <v>6.0703712815000515</v>
      </c>
      <c r="J36" s="34">
        <f t="shared" si="8"/>
        <v>16.058776498698844</v>
      </c>
      <c r="K36" s="53" t="str">
        <f t="shared" si="9"/>
        <v>16h3m</v>
      </c>
      <c r="L36" s="35">
        <f t="shared" si="10"/>
        <v>16.801898070685038</v>
      </c>
      <c r="M36" s="46" t="str">
        <f t="shared" si="11"/>
        <v>16h48m</v>
      </c>
      <c r="N36" s="34">
        <f t="shared" si="12"/>
        <v>17.489931249925927</v>
      </c>
      <c r="O36" s="47" t="str">
        <f t="shared" si="13"/>
        <v>17h29m</v>
      </c>
      <c r="P36" s="35">
        <f t="shared" si="14"/>
        <v>18.144433151309222</v>
      </c>
      <c r="Q36" s="45" t="str">
        <f t="shared" si="15"/>
        <v>18h8m</v>
      </c>
      <c r="R36" s="34">
        <f t="shared" si="16"/>
        <v>11.859257436999897</v>
      </c>
      <c r="S36" s="51" t="str">
        <f t="shared" si="17"/>
        <v>11,9h</v>
      </c>
      <c r="T36" s="34">
        <f t="shared" si="18"/>
        <v>6.003690588309119</v>
      </c>
      <c r="U36" s="45" t="str">
        <f t="shared" si="19"/>
        <v>6h0m</v>
      </c>
      <c r="V36" s="35">
        <f t="shared" si="20"/>
        <v>6.658192489692415</v>
      </c>
      <c r="W36" s="47" t="str">
        <f t="shared" si="21"/>
        <v>6h39m</v>
      </c>
      <c r="X36" s="35">
        <f t="shared" si="22"/>
        <v>7.346225668933304</v>
      </c>
      <c r="Y36" s="46" t="str">
        <f t="shared" si="23"/>
        <v>7h20m</v>
      </c>
      <c r="Z36" s="34">
        <f t="shared" si="24"/>
        <v>8.089347240919498</v>
      </c>
      <c r="AA36" s="48" t="str">
        <f t="shared" si="25"/>
        <v>8h5m</v>
      </c>
      <c r="AB36" s="60"/>
      <c r="AC36" s="21">
        <f t="shared" si="27"/>
        <v>16.058776498698844</v>
      </c>
      <c r="AD36" s="21">
        <f t="shared" si="26"/>
        <v>18.144433151309222</v>
      </c>
      <c r="AE36" s="21">
        <f t="shared" si="28"/>
        <v>30.00369058830912</v>
      </c>
      <c r="AF36" s="55">
        <f t="shared" si="29"/>
        <v>32.089347240919494</v>
      </c>
      <c r="AG36" s="31">
        <v>24</v>
      </c>
      <c r="AH36" s="31"/>
      <c r="AI36" s="31"/>
    </row>
    <row r="37" spans="1:35" ht="10.5">
      <c r="A37" s="40">
        <f t="shared" si="30"/>
        <v>40182</v>
      </c>
      <c r="B37" s="39">
        <f t="shared" si="0"/>
        <v>2455200.5</v>
      </c>
      <c r="C37" s="35">
        <f t="shared" si="1"/>
        <v>3883.4998137737994</v>
      </c>
      <c r="D37" s="35">
        <f t="shared" si="2"/>
        <v>-0.08134222049256479</v>
      </c>
      <c r="E37" s="34">
        <f t="shared" si="3"/>
        <v>-22.807890554222404</v>
      </c>
      <c r="F37" s="34">
        <f t="shared" si="4"/>
        <v>3.9948807269470006</v>
      </c>
      <c r="G37" s="34">
        <f t="shared" si="5"/>
        <v>4.736641353703331</v>
      </c>
      <c r="H37" s="34">
        <f t="shared" si="6"/>
        <v>5.423824805248865</v>
      </c>
      <c r="I37" s="34">
        <f t="shared" si="7"/>
        <v>6.077785896668004</v>
      </c>
      <c r="J37" s="34">
        <f t="shared" si="8"/>
        <v>16.076222947439565</v>
      </c>
      <c r="K37" s="53" t="str">
        <f t="shared" si="9"/>
        <v>16h4m</v>
      </c>
      <c r="L37" s="35">
        <f t="shared" si="10"/>
        <v>16.817983574195896</v>
      </c>
      <c r="M37" s="46" t="str">
        <f t="shared" si="11"/>
        <v>16h49m</v>
      </c>
      <c r="N37" s="34">
        <f t="shared" si="12"/>
        <v>17.50516702574143</v>
      </c>
      <c r="O37" s="47" t="str">
        <f t="shared" si="13"/>
        <v>17h30m</v>
      </c>
      <c r="P37" s="35">
        <f t="shared" si="14"/>
        <v>18.15912811716057</v>
      </c>
      <c r="Q37" s="45" t="str">
        <f t="shared" si="15"/>
        <v>18h9m</v>
      </c>
      <c r="R37" s="34">
        <f t="shared" si="16"/>
        <v>11.844428206663991</v>
      </c>
      <c r="S37" s="51" t="str">
        <f t="shared" si="17"/>
        <v>11,8h</v>
      </c>
      <c r="T37" s="34">
        <f t="shared" si="18"/>
        <v>6.003556323824561</v>
      </c>
      <c r="U37" s="45" t="str">
        <f t="shared" si="19"/>
        <v>6h0m</v>
      </c>
      <c r="V37" s="35">
        <f t="shared" si="20"/>
        <v>6.6575174152437</v>
      </c>
      <c r="W37" s="47" t="str">
        <f t="shared" si="21"/>
        <v>6h39m</v>
      </c>
      <c r="X37" s="35">
        <f t="shared" si="22"/>
        <v>7.344700866789234</v>
      </c>
      <c r="Y37" s="46" t="str">
        <f t="shared" si="23"/>
        <v>7h20m</v>
      </c>
      <c r="Z37" s="34">
        <f t="shared" si="24"/>
        <v>8.086461493545563</v>
      </c>
      <c r="AA37" s="48" t="str">
        <f t="shared" si="25"/>
        <v>8h5m</v>
      </c>
      <c r="AB37" s="60"/>
      <c r="AC37" s="21">
        <f t="shared" si="27"/>
        <v>16.076222947439565</v>
      </c>
      <c r="AD37" s="21">
        <f t="shared" si="26"/>
        <v>18.15912811716057</v>
      </c>
      <c r="AE37" s="21">
        <f t="shared" si="28"/>
        <v>30.00355632382456</v>
      </c>
      <c r="AF37" s="55">
        <f t="shared" si="29"/>
        <v>32.08646149354556</v>
      </c>
      <c r="AG37" s="31">
        <v>24</v>
      </c>
      <c r="AH37" s="31"/>
      <c r="AI37" s="31"/>
    </row>
    <row r="38" spans="1:35" ht="10.5">
      <c r="A38" s="40">
        <f t="shared" si="30"/>
        <v>40183</v>
      </c>
      <c r="B38" s="39">
        <f t="shared" si="0"/>
        <v>2455201.5</v>
      </c>
      <c r="C38" s="35">
        <f t="shared" si="1"/>
        <v>3884.4854611254</v>
      </c>
      <c r="D38" s="35">
        <f t="shared" si="2"/>
        <v>-0.08853222829952391</v>
      </c>
      <c r="E38" s="34">
        <f t="shared" si="3"/>
        <v>-22.70719911167857</v>
      </c>
      <c r="F38" s="34">
        <f t="shared" si="4"/>
        <v>4.005743327227215</v>
      </c>
      <c r="G38" s="34">
        <f t="shared" si="5"/>
        <v>4.746059186448506</v>
      </c>
      <c r="H38" s="34">
        <f t="shared" si="6"/>
        <v>5.432340089061255</v>
      </c>
      <c r="I38" s="34">
        <f t="shared" si="7"/>
        <v>6.085727411216441</v>
      </c>
      <c r="J38" s="34">
        <f t="shared" si="8"/>
        <v>16.09427555552674</v>
      </c>
      <c r="K38" s="53" t="str">
        <f t="shared" si="9"/>
        <v>16h5m</v>
      </c>
      <c r="L38" s="35">
        <f t="shared" si="10"/>
        <v>16.83459141474803</v>
      </c>
      <c r="M38" s="46" t="str">
        <f t="shared" si="11"/>
        <v>16h50m</v>
      </c>
      <c r="N38" s="34">
        <f t="shared" si="12"/>
        <v>17.52087231736078</v>
      </c>
      <c r="O38" s="47" t="str">
        <f t="shared" si="13"/>
        <v>17h31m</v>
      </c>
      <c r="P38" s="35">
        <f t="shared" si="14"/>
        <v>18.174259639515963</v>
      </c>
      <c r="Q38" s="45" t="str">
        <f t="shared" si="15"/>
        <v>18h10m</v>
      </c>
      <c r="R38" s="34">
        <f t="shared" si="16"/>
        <v>11.82854517756712</v>
      </c>
      <c r="S38" s="51" t="str">
        <f t="shared" si="17"/>
        <v>11,8h</v>
      </c>
      <c r="T38" s="34">
        <f t="shared" si="18"/>
        <v>6.002804817083083</v>
      </c>
      <c r="U38" s="45" t="str">
        <f t="shared" si="19"/>
        <v>6h0m</v>
      </c>
      <c r="V38" s="35">
        <f t="shared" si="20"/>
        <v>6.656192139238269</v>
      </c>
      <c r="W38" s="47" t="str">
        <f t="shared" si="21"/>
        <v>6h39m</v>
      </c>
      <c r="X38" s="35">
        <f t="shared" si="22"/>
        <v>7.342473041851018</v>
      </c>
      <c r="Y38" s="46" t="str">
        <f t="shared" si="23"/>
        <v>7h20m</v>
      </c>
      <c r="Z38" s="34">
        <f t="shared" si="24"/>
        <v>8.082788901072309</v>
      </c>
      <c r="AA38" s="48" t="str">
        <f t="shared" si="25"/>
        <v>8h4m</v>
      </c>
      <c r="AB38" s="60"/>
      <c r="AC38" s="21">
        <f t="shared" si="27"/>
        <v>16.09427555552674</v>
      </c>
      <c r="AD38" s="21">
        <f t="shared" si="26"/>
        <v>18.174259639515963</v>
      </c>
      <c r="AE38" s="21">
        <f t="shared" si="28"/>
        <v>30.00280481708308</v>
      </c>
      <c r="AF38" s="55">
        <f t="shared" si="29"/>
        <v>32.082788901072306</v>
      </c>
      <c r="AG38" s="31">
        <v>24</v>
      </c>
      <c r="AH38" s="31"/>
      <c r="AI38" s="31"/>
    </row>
    <row r="39" spans="1:35" ht="10.5">
      <c r="A39" s="40">
        <f t="shared" si="30"/>
        <v>40184</v>
      </c>
      <c r="B39" s="39">
        <f t="shared" si="0"/>
        <v>2455202.5</v>
      </c>
      <c r="C39" s="35">
        <f t="shared" si="1"/>
        <v>3885.4711084769997</v>
      </c>
      <c r="D39" s="35">
        <f t="shared" si="2"/>
        <v>-0.09562533057265268</v>
      </c>
      <c r="E39" s="34">
        <f t="shared" si="3"/>
        <v>-22.599796779940604</v>
      </c>
      <c r="F39" s="34">
        <f t="shared" si="4"/>
        <v>4.017292796395974</v>
      </c>
      <c r="G39" s="34">
        <f t="shared" si="5"/>
        <v>4.756083174927439</v>
      </c>
      <c r="H39" s="34">
        <f t="shared" si="6"/>
        <v>5.441410589497126</v>
      </c>
      <c r="I39" s="34">
        <f t="shared" si="7"/>
        <v>6.094192530928495</v>
      </c>
      <c r="J39" s="34">
        <f t="shared" si="8"/>
        <v>16.112918126968626</v>
      </c>
      <c r="K39" s="53" t="str">
        <f t="shared" si="9"/>
        <v>16h6m</v>
      </c>
      <c r="L39" s="35">
        <f t="shared" si="10"/>
        <v>16.851708505500092</v>
      </c>
      <c r="M39" s="46" t="str">
        <f t="shared" si="11"/>
        <v>16h51m</v>
      </c>
      <c r="N39" s="34">
        <f t="shared" si="12"/>
        <v>17.537035920069776</v>
      </c>
      <c r="O39" s="47" t="str">
        <f t="shared" si="13"/>
        <v>17h32m</v>
      </c>
      <c r="P39" s="35">
        <f t="shared" si="14"/>
        <v>18.189817861501147</v>
      </c>
      <c r="Q39" s="45" t="str">
        <f t="shared" si="15"/>
        <v>18h11m</v>
      </c>
      <c r="R39" s="34">
        <f t="shared" si="16"/>
        <v>11.81161493814301</v>
      </c>
      <c r="S39" s="51" t="str">
        <f t="shared" si="17"/>
        <v>11,8h</v>
      </c>
      <c r="T39" s="34">
        <f t="shared" si="18"/>
        <v>6.001432799644157</v>
      </c>
      <c r="U39" s="45" t="str">
        <f t="shared" si="19"/>
        <v>6h0m</v>
      </c>
      <c r="V39" s="35">
        <f t="shared" si="20"/>
        <v>6.654214741075527</v>
      </c>
      <c r="W39" s="47" t="str">
        <f t="shared" si="21"/>
        <v>6h39m</v>
      </c>
      <c r="X39" s="35">
        <f t="shared" si="22"/>
        <v>7.339542155645214</v>
      </c>
      <c r="Y39" s="46" t="str">
        <f t="shared" si="23"/>
        <v>7h20m</v>
      </c>
      <c r="Z39" s="34">
        <f t="shared" si="24"/>
        <v>8.078332534176678</v>
      </c>
      <c r="AA39" s="48" t="str">
        <f t="shared" si="25"/>
        <v>8h4m</v>
      </c>
      <c r="AB39" s="60"/>
      <c r="AC39" s="21">
        <f t="shared" si="27"/>
        <v>16.112918126968626</v>
      </c>
      <c r="AD39" s="21">
        <f t="shared" si="26"/>
        <v>18.189817861501147</v>
      </c>
      <c r="AE39" s="21">
        <f t="shared" si="28"/>
        <v>30.001432799644157</v>
      </c>
      <c r="AF39" s="55">
        <f t="shared" si="29"/>
        <v>32.07833253417668</v>
      </c>
      <c r="AG39" s="31">
        <v>24</v>
      </c>
      <c r="AH39" s="31"/>
      <c r="AI39" s="31"/>
    </row>
    <row r="40" spans="1:35" ht="10.5">
      <c r="A40" s="40">
        <f t="shared" si="30"/>
        <v>40185</v>
      </c>
      <c r="B40" s="39">
        <f t="shared" si="0"/>
        <v>2455203.5</v>
      </c>
      <c r="C40" s="35">
        <f t="shared" si="1"/>
        <v>3886.4567558285994</v>
      </c>
      <c r="D40" s="35">
        <f t="shared" si="2"/>
        <v>-0.10261507702162113</v>
      </c>
      <c r="E40" s="34">
        <f t="shared" si="3"/>
        <v>-22.485715300710503</v>
      </c>
      <c r="F40" s="34">
        <f t="shared" si="4"/>
        <v>4.029519027371574</v>
      </c>
      <c r="G40" s="34">
        <f t="shared" si="5"/>
        <v>4.766706453201804</v>
      </c>
      <c r="H40" s="34">
        <f t="shared" si="6"/>
        <v>5.451031414370445</v>
      </c>
      <c r="I40" s="34">
        <f t="shared" si="7"/>
        <v>6.1031777831420015</v>
      </c>
      <c r="J40" s="34">
        <f t="shared" si="8"/>
        <v>16.132134104393195</v>
      </c>
      <c r="K40" s="53" t="str">
        <f t="shared" si="9"/>
        <v>16h7m</v>
      </c>
      <c r="L40" s="35">
        <f t="shared" si="10"/>
        <v>16.869321530223427</v>
      </c>
      <c r="M40" s="46" t="str">
        <f t="shared" si="11"/>
        <v>16h52m</v>
      </c>
      <c r="N40" s="34">
        <f t="shared" si="12"/>
        <v>17.553646491392065</v>
      </c>
      <c r="O40" s="47" t="str">
        <f t="shared" si="13"/>
        <v>17h33m</v>
      </c>
      <c r="P40" s="35">
        <f t="shared" si="14"/>
        <v>18.205792860163623</v>
      </c>
      <c r="Q40" s="45" t="str">
        <f t="shared" si="15"/>
        <v>18h12m</v>
      </c>
      <c r="R40" s="34">
        <f t="shared" si="16"/>
        <v>11.793644433715997</v>
      </c>
      <c r="S40" s="51" t="str">
        <f t="shared" si="17"/>
        <v>11,8h</v>
      </c>
      <c r="T40" s="34">
        <f t="shared" si="18"/>
        <v>5.99943729387962</v>
      </c>
      <c r="U40" s="45" t="str">
        <f t="shared" si="19"/>
        <v>5h59m</v>
      </c>
      <c r="V40" s="35">
        <f t="shared" si="20"/>
        <v>6.651583662651176</v>
      </c>
      <c r="W40" s="47" t="str">
        <f t="shared" si="21"/>
        <v>6h39m</v>
      </c>
      <c r="X40" s="35">
        <f t="shared" si="22"/>
        <v>7.335908623819817</v>
      </c>
      <c r="Y40" s="46" t="str">
        <f t="shared" si="23"/>
        <v>7h20m</v>
      </c>
      <c r="Z40" s="34">
        <f t="shared" si="24"/>
        <v>8.073096049650047</v>
      </c>
      <c r="AA40" s="48" t="str">
        <f t="shared" si="25"/>
        <v>8h4m</v>
      </c>
      <c r="AB40" s="60"/>
      <c r="AC40" s="21">
        <f t="shared" si="27"/>
        <v>16.132134104393195</v>
      </c>
      <c r="AD40" s="21">
        <f t="shared" si="26"/>
        <v>18.205792860163623</v>
      </c>
      <c r="AE40" s="21">
        <f t="shared" si="28"/>
        <v>29.99943729387962</v>
      </c>
      <c r="AF40" s="55">
        <f t="shared" si="29"/>
        <v>32.07309604965005</v>
      </c>
      <c r="AG40" s="31">
        <v>24</v>
      </c>
      <c r="AH40" s="31"/>
      <c r="AI40" s="31"/>
    </row>
    <row r="41" spans="1:35" ht="10.5">
      <c r="A41" s="40">
        <f t="shared" si="30"/>
        <v>40186</v>
      </c>
      <c r="B41" s="39">
        <f t="shared" si="0"/>
        <v>2455204.5</v>
      </c>
      <c r="C41" s="35">
        <f t="shared" si="1"/>
        <v>3887.442403180199</v>
      </c>
      <c r="D41" s="35">
        <f t="shared" si="2"/>
        <v>-0.1094951367822085</v>
      </c>
      <c r="E41" s="34">
        <f t="shared" si="3"/>
        <v>-22.36498838964657</v>
      </c>
      <c r="F41" s="34">
        <f t="shared" si="4"/>
        <v>4.042411470759635</v>
      </c>
      <c r="G41" s="34">
        <f t="shared" si="5"/>
        <v>4.7779218318527885</v>
      </c>
      <c r="H41" s="34">
        <f t="shared" si="6"/>
        <v>5.461197433339648</v>
      </c>
      <c r="I41" s="34">
        <f t="shared" si="7"/>
        <v>6.112679525173915</v>
      </c>
      <c r="J41" s="34">
        <f t="shared" si="8"/>
        <v>16.151906607541843</v>
      </c>
      <c r="K41" s="53" t="str">
        <f t="shared" si="9"/>
        <v>16h9m</v>
      </c>
      <c r="L41" s="35">
        <f t="shared" si="10"/>
        <v>16.887416968634994</v>
      </c>
      <c r="M41" s="46" t="str">
        <f t="shared" si="11"/>
        <v>16h53m</v>
      </c>
      <c r="N41" s="34">
        <f t="shared" si="12"/>
        <v>17.570692570121857</v>
      </c>
      <c r="O41" s="47" t="str">
        <f t="shared" si="13"/>
        <v>17h34m</v>
      </c>
      <c r="P41" s="35">
        <f t="shared" si="14"/>
        <v>18.222174661956124</v>
      </c>
      <c r="Q41" s="45" t="str">
        <f t="shared" si="15"/>
        <v>18h13m</v>
      </c>
      <c r="R41" s="34">
        <f t="shared" si="16"/>
        <v>11.77464094965217</v>
      </c>
      <c r="S41" s="51" t="str">
        <f t="shared" si="17"/>
        <v>11,8h</v>
      </c>
      <c r="T41" s="34">
        <f t="shared" si="18"/>
        <v>5.996815611608294</v>
      </c>
      <c r="U41" s="45" t="str">
        <f t="shared" si="19"/>
        <v>5h59m</v>
      </c>
      <c r="V41" s="35">
        <f t="shared" si="20"/>
        <v>6.6482977034425605</v>
      </c>
      <c r="W41" s="47" t="str">
        <f t="shared" si="21"/>
        <v>6h38m</v>
      </c>
      <c r="X41" s="35">
        <f t="shared" si="22"/>
        <v>7.33157330492942</v>
      </c>
      <c r="Y41" s="46" t="str">
        <f t="shared" si="23"/>
        <v>7h19m</v>
      </c>
      <c r="Z41" s="34">
        <f t="shared" si="24"/>
        <v>8.067083666022572</v>
      </c>
      <c r="AA41" s="48" t="str">
        <f t="shared" si="25"/>
        <v>8h4m</v>
      </c>
      <c r="AB41" s="60"/>
      <c r="AC41" s="21">
        <f t="shared" si="27"/>
        <v>16.151906607541843</v>
      </c>
      <c r="AD41" s="21">
        <f t="shared" si="26"/>
        <v>18.222174661956124</v>
      </c>
      <c r="AE41" s="21">
        <f t="shared" si="28"/>
        <v>29.996815611608294</v>
      </c>
      <c r="AF41" s="55">
        <f t="shared" si="29"/>
        <v>32.06708366602257</v>
      </c>
      <c r="AG41" s="31">
        <v>24</v>
      </c>
      <c r="AH41" s="31"/>
      <c r="AI41" s="31"/>
    </row>
    <row r="42" spans="1:35" ht="10.5">
      <c r="A42" s="40">
        <f t="shared" si="30"/>
        <v>40187</v>
      </c>
      <c r="B42" s="39">
        <f t="shared" si="0"/>
        <v>2455205.5</v>
      </c>
      <c r="C42" s="35">
        <f t="shared" si="1"/>
        <v>3888.4280505317997</v>
      </c>
      <c r="D42" s="35">
        <f t="shared" si="2"/>
        <v>-0.1162593053349106</v>
      </c>
      <c r="E42" s="34">
        <f t="shared" si="3"/>
        <v>-22.237651726399065</v>
      </c>
      <c r="F42" s="34">
        <f t="shared" si="4"/>
        <v>4.055959166899652</v>
      </c>
      <c r="G42" s="34">
        <f t="shared" si="5"/>
        <v>4.789721816776403</v>
      </c>
      <c r="H42" s="34">
        <f t="shared" si="6"/>
        <v>5.47190329028307</v>
      </c>
      <c r="I42" s="34">
        <f t="shared" si="7"/>
        <v>6.122693953056784</v>
      </c>
      <c r="J42" s="34">
        <f t="shared" si="8"/>
        <v>16.17221847223456</v>
      </c>
      <c r="K42" s="53" t="str">
        <f t="shared" si="9"/>
        <v>16h10m</v>
      </c>
      <c r="L42" s="35">
        <f t="shared" si="10"/>
        <v>16.905981122111314</v>
      </c>
      <c r="M42" s="46" t="str">
        <f t="shared" si="11"/>
        <v>16h54m</v>
      </c>
      <c r="N42" s="34">
        <f t="shared" si="12"/>
        <v>17.58816259561798</v>
      </c>
      <c r="O42" s="47" t="str">
        <f t="shared" si="13"/>
        <v>17h35m</v>
      </c>
      <c r="P42" s="35">
        <f t="shared" si="14"/>
        <v>18.238953258391692</v>
      </c>
      <c r="Q42" s="45" t="str">
        <f t="shared" si="15"/>
        <v>18h14m</v>
      </c>
      <c r="R42" s="34">
        <f t="shared" si="16"/>
        <v>11.754612093886434</v>
      </c>
      <c r="S42" s="51" t="str">
        <f t="shared" si="17"/>
        <v>11,8h</v>
      </c>
      <c r="T42" s="34">
        <f t="shared" si="18"/>
        <v>5.993565352278127</v>
      </c>
      <c r="U42" s="45" t="str">
        <f t="shared" si="19"/>
        <v>5h59m</v>
      </c>
      <c r="V42" s="35">
        <f t="shared" si="20"/>
        <v>6.644356015051841</v>
      </c>
      <c r="W42" s="47" t="str">
        <f t="shared" si="21"/>
        <v>6h38m</v>
      </c>
      <c r="X42" s="35">
        <f t="shared" si="22"/>
        <v>7.3265374885585075</v>
      </c>
      <c r="Y42" s="46" t="str">
        <f t="shared" si="23"/>
        <v>7h19m</v>
      </c>
      <c r="Z42" s="34">
        <f t="shared" si="24"/>
        <v>8.06030013843526</v>
      </c>
      <c r="AA42" s="48" t="str">
        <f t="shared" si="25"/>
        <v>8h3m</v>
      </c>
      <c r="AB42" s="60"/>
      <c r="AC42" s="21">
        <f t="shared" si="27"/>
        <v>16.17221847223456</v>
      </c>
      <c r="AD42" s="21">
        <f t="shared" si="26"/>
        <v>18.238953258391692</v>
      </c>
      <c r="AE42" s="21">
        <f t="shared" si="28"/>
        <v>29.993565352278125</v>
      </c>
      <c r="AF42" s="55">
        <f t="shared" si="29"/>
        <v>32.06030013843526</v>
      </c>
      <c r="AG42" s="31">
        <v>24</v>
      </c>
      <c r="AH42" s="31"/>
      <c r="AI42" s="31"/>
    </row>
    <row r="43" spans="1:35" ht="10.5">
      <c r="A43" s="40">
        <f t="shared" si="30"/>
        <v>40188</v>
      </c>
      <c r="B43" s="39">
        <f t="shared" si="0"/>
        <v>2455206.5</v>
      </c>
      <c r="C43" s="35">
        <f t="shared" si="1"/>
        <v>3889.4136978833994</v>
      </c>
      <c r="D43" s="35">
        <f t="shared" si="2"/>
        <v>-0.12290151127494414</v>
      </c>
      <c r="E43" s="34">
        <f t="shared" si="3"/>
        <v>-22.103742944065466</v>
      </c>
      <c r="F43" s="34">
        <f t="shared" si="4"/>
        <v>4.070150778333804</v>
      </c>
      <c r="G43" s="34">
        <f t="shared" si="5"/>
        <v>4.802098628405274</v>
      </c>
      <c r="H43" s="34">
        <f t="shared" si="6"/>
        <v>5.483143416020455</v>
      </c>
      <c r="I43" s="34">
        <f t="shared" si="7"/>
        <v>6.133217110551835</v>
      </c>
      <c r="J43" s="34">
        <f t="shared" si="8"/>
        <v>16.193052289608747</v>
      </c>
      <c r="K43" s="53" t="str">
        <f t="shared" si="9"/>
        <v>16h11m</v>
      </c>
      <c r="L43" s="35">
        <f t="shared" si="10"/>
        <v>16.92500013968022</v>
      </c>
      <c r="M43" s="46" t="str">
        <f t="shared" si="11"/>
        <v>16h55m</v>
      </c>
      <c r="N43" s="34">
        <f t="shared" si="12"/>
        <v>17.606044927295397</v>
      </c>
      <c r="O43" s="47" t="str">
        <f t="shared" si="13"/>
        <v>17h36m</v>
      </c>
      <c r="P43" s="35">
        <f t="shared" si="14"/>
        <v>18.25611862182678</v>
      </c>
      <c r="Q43" s="45" t="str">
        <f t="shared" si="15"/>
        <v>18h15m</v>
      </c>
      <c r="R43" s="34">
        <f t="shared" si="16"/>
        <v>11.73356577889633</v>
      </c>
      <c r="S43" s="51" t="str">
        <f t="shared" si="17"/>
        <v>11,7h</v>
      </c>
      <c r="T43" s="34">
        <f t="shared" si="18"/>
        <v>5.9896844007231085</v>
      </c>
      <c r="U43" s="45" t="str">
        <f t="shared" si="19"/>
        <v>5h59m</v>
      </c>
      <c r="V43" s="35">
        <f t="shared" si="20"/>
        <v>6.639758095254489</v>
      </c>
      <c r="W43" s="47" t="str">
        <f t="shared" si="21"/>
        <v>6h38m</v>
      </c>
      <c r="X43" s="35">
        <f t="shared" si="22"/>
        <v>7.32080288286967</v>
      </c>
      <c r="Y43" s="46" t="str">
        <f t="shared" si="23"/>
        <v>7h19m</v>
      </c>
      <c r="Z43" s="34">
        <f t="shared" si="24"/>
        <v>8.05275073294114</v>
      </c>
      <c r="AA43" s="48" t="str">
        <f t="shared" si="25"/>
        <v>8h3m</v>
      </c>
      <c r="AB43" s="60"/>
      <c r="AC43" s="21">
        <f t="shared" si="27"/>
        <v>16.193052289608747</v>
      </c>
      <c r="AD43" s="21">
        <f t="shared" si="26"/>
        <v>18.25611862182678</v>
      </c>
      <c r="AE43" s="21">
        <f t="shared" si="28"/>
        <v>29.989684400723107</v>
      </c>
      <c r="AF43" s="55">
        <f t="shared" si="29"/>
        <v>32.05275073294114</v>
      </c>
      <c r="AG43" s="31">
        <v>24</v>
      </c>
      <c r="AH43" s="31"/>
      <c r="AI43" s="31"/>
    </row>
    <row r="44" spans="1:35" ht="10.5">
      <c r="A44" s="40">
        <f t="shared" si="30"/>
        <v>40189</v>
      </c>
      <c r="B44" s="39">
        <f t="shared" si="0"/>
        <v>2455207.5</v>
      </c>
      <c r="C44" s="35">
        <f t="shared" si="1"/>
        <v>3890.3993452349996</v>
      </c>
      <c r="D44" s="35">
        <f t="shared" si="2"/>
        <v>-0.1294158229260061</v>
      </c>
      <c r="E44" s="34">
        <f t="shared" si="3"/>
        <v>-21.963301618068346</v>
      </c>
      <c r="F44" s="34">
        <f t="shared" si="4"/>
        <v>4.084974622513779</v>
      </c>
      <c r="G44" s="34">
        <f t="shared" si="5"/>
        <v>4.81504422126265</v>
      </c>
      <c r="H44" s="34">
        <f t="shared" si="6"/>
        <v>5.494912041324662</v>
      </c>
      <c r="I44" s="34">
        <f t="shared" si="7"/>
        <v>6.144244898402851</v>
      </c>
      <c r="J44" s="34">
        <f t="shared" si="8"/>
        <v>16.214390445439786</v>
      </c>
      <c r="K44" s="53" t="str">
        <f t="shared" si="9"/>
        <v>16h12m</v>
      </c>
      <c r="L44" s="35">
        <f t="shared" si="10"/>
        <v>16.944460044188656</v>
      </c>
      <c r="M44" s="46" t="str">
        <f t="shared" si="11"/>
        <v>16h56m</v>
      </c>
      <c r="N44" s="34">
        <f t="shared" si="12"/>
        <v>17.624327864250667</v>
      </c>
      <c r="O44" s="47" t="str">
        <f t="shared" si="13"/>
        <v>17h37m</v>
      </c>
      <c r="P44" s="35">
        <f t="shared" si="14"/>
        <v>18.27366072132886</v>
      </c>
      <c r="Q44" s="45" t="str">
        <f t="shared" si="15"/>
        <v>18h16m</v>
      </c>
      <c r="R44" s="34">
        <f t="shared" si="16"/>
        <v>11.711510203194296</v>
      </c>
      <c r="S44" s="51" t="str">
        <f t="shared" si="17"/>
        <v>11,7h</v>
      </c>
      <c r="T44" s="34">
        <f t="shared" si="18"/>
        <v>5.985170924523155</v>
      </c>
      <c r="U44" s="45" t="str">
        <f t="shared" si="19"/>
        <v>5h59m</v>
      </c>
      <c r="V44" s="35">
        <f t="shared" si="20"/>
        <v>6.634503781601344</v>
      </c>
      <c r="W44" s="47" t="str">
        <f t="shared" si="21"/>
        <v>6h38m</v>
      </c>
      <c r="X44" s="35">
        <f t="shared" si="22"/>
        <v>7.314371601663356</v>
      </c>
      <c r="Y44" s="46" t="str">
        <f t="shared" si="23"/>
        <v>7h18m</v>
      </c>
      <c r="Z44" s="34">
        <f t="shared" si="24"/>
        <v>8.044441200412226</v>
      </c>
      <c r="AA44" s="48" t="str">
        <f t="shared" si="25"/>
        <v>8h2m</v>
      </c>
      <c r="AB44" s="60"/>
      <c r="AC44" s="21">
        <f t="shared" si="27"/>
        <v>16.214390445439786</v>
      </c>
      <c r="AD44" s="21">
        <f t="shared" si="26"/>
        <v>18.27366072132886</v>
      </c>
      <c r="AE44" s="21">
        <f t="shared" si="28"/>
        <v>29.985170924523153</v>
      </c>
      <c r="AF44" s="55">
        <f t="shared" si="29"/>
        <v>32.04444120041222</v>
      </c>
      <c r="AG44" s="31">
        <v>24</v>
      </c>
      <c r="AH44" s="31"/>
      <c r="AI44" s="31"/>
    </row>
    <row r="45" spans="1:35" ht="10.5">
      <c r="A45" s="40">
        <f t="shared" si="30"/>
        <v>40190</v>
      </c>
      <c r="B45" s="39">
        <f t="shared" si="0"/>
        <v>2455208.5</v>
      </c>
      <c r="C45" s="35">
        <f t="shared" si="1"/>
        <v>3891.3849925865993</v>
      </c>
      <c r="D45" s="35">
        <f t="shared" si="2"/>
        <v>-0.1357964547899289</v>
      </c>
      <c r="E45" s="34">
        <f t="shared" si="3"/>
        <v>-21.81636925445926</v>
      </c>
      <c r="F45" s="34">
        <f t="shared" si="4"/>
        <v>4.100418704568268</v>
      </c>
      <c r="G45" s="34">
        <f t="shared" si="5"/>
        <v>4.828550303755703</v>
      </c>
      <c r="H45" s="34">
        <f t="shared" si="6"/>
        <v>5.507203210167834</v>
      </c>
      <c r="I45" s="34">
        <f t="shared" si="7"/>
        <v>6.1557730837948075</v>
      </c>
      <c r="J45" s="34">
        <f t="shared" si="8"/>
        <v>16.2362151593582</v>
      </c>
      <c r="K45" s="53" t="str">
        <f t="shared" si="9"/>
        <v>16h14m</v>
      </c>
      <c r="L45" s="35">
        <f t="shared" si="10"/>
        <v>16.964346758545634</v>
      </c>
      <c r="M45" s="46" t="str">
        <f t="shared" si="11"/>
        <v>16h57m</v>
      </c>
      <c r="N45" s="34">
        <f t="shared" si="12"/>
        <v>17.642999664957763</v>
      </c>
      <c r="O45" s="47" t="str">
        <f t="shared" si="13"/>
        <v>17h38m</v>
      </c>
      <c r="P45" s="35">
        <f t="shared" si="14"/>
        <v>18.291569538584735</v>
      </c>
      <c r="Q45" s="45" t="str">
        <f t="shared" si="15"/>
        <v>18h17m</v>
      </c>
      <c r="R45" s="34">
        <f t="shared" si="16"/>
        <v>11.688453832410387</v>
      </c>
      <c r="S45" s="51" t="str">
        <f t="shared" si="17"/>
        <v>11,7h</v>
      </c>
      <c r="T45" s="34">
        <f t="shared" si="18"/>
        <v>5.980023370995122</v>
      </c>
      <c r="U45" s="45" t="str">
        <f t="shared" si="19"/>
        <v>5h58m</v>
      </c>
      <c r="V45" s="35">
        <f t="shared" si="20"/>
        <v>6.628593244622095</v>
      </c>
      <c r="W45" s="47" t="str">
        <f t="shared" si="21"/>
        <v>6h37m</v>
      </c>
      <c r="X45" s="35">
        <f t="shared" si="22"/>
        <v>7.307246151034226</v>
      </c>
      <c r="Y45" s="46" t="str">
        <f t="shared" si="23"/>
        <v>7h18m</v>
      </c>
      <c r="Z45" s="34">
        <f t="shared" si="24"/>
        <v>8.035377750221661</v>
      </c>
      <c r="AA45" s="48" t="str">
        <f t="shared" si="25"/>
        <v>8h2m</v>
      </c>
      <c r="AB45" s="60"/>
      <c r="AC45" s="21">
        <f t="shared" si="27"/>
        <v>16.2362151593582</v>
      </c>
      <c r="AD45" s="21">
        <f t="shared" si="26"/>
        <v>18.291569538584735</v>
      </c>
      <c r="AE45" s="21">
        <f t="shared" si="28"/>
        <v>29.98002337099512</v>
      </c>
      <c r="AF45" s="55">
        <f t="shared" si="29"/>
        <v>32.03537775022166</v>
      </c>
      <c r="AG45" s="31">
        <v>24</v>
      </c>
      <c r="AH45" s="31"/>
      <c r="AI45" s="31"/>
    </row>
    <row r="46" spans="1:35" ht="10.5">
      <c r="A46" s="40">
        <f t="shared" si="30"/>
        <v>40191</v>
      </c>
      <c r="B46" s="39">
        <f t="shared" si="0"/>
        <v>2455209.5</v>
      </c>
      <c r="C46" s="35">
        <f t="shared" si="1"/>
        <v>3892.3706399381995</v>
      </c>
      <c r="D46" s="35">
        <f t="shared" si="2"/>
        <v>-0.14203777382490893</v>
      </c>
      <c r="E46" s="34">
        <f t="shared" si="3"/>
        <v>-21.662989277652045</v>
      </c>
      <c r="F46" s="34">
        <f t="shared" si="4"/>
        <v>4.116470749961919</v>
      </c>
      <c r="G46" s="34">
        <f t="shared" si="5"/>
        <v>4.8426083581171815</v>
      </c>
      <c r="H46" s="34">
        <f t="shared" si="6"/>
        <v>5.520010793146756</v>
      </c>
      <c r="I46" s="34">
        <f t="shared" si="7"/>
        <v>6.167797309981388</v>
      </c>
      <c r="J46" s="34">
        <f t="shared" si="8"/>
        <v>16.25850852378683</v>
      </c>
      <c r="K46" s="53" t="str">
        <f t="shared" si="9"/>
        <v>16h15m</v>
      </c>
      <c r="L46" s="35">
        <f t="shared" si="10"/>
        <v>16.984646131942092</v>
      </c>
      <c r="M46" s="46" t="str">
        <f t="shared" si="11"/>
        <v>16h59m</v>
      </c>
      <c r="N46" s="34">
        <f t="shared" si="12"/>
        <v>17.662048566971666</v>
      </c>
      <c r="O46" s="47" t="str">
        <f t="shared" si="13"/>
        <v>17h39m</v>
      </c>
      <c r="P46" s="35">
        <f t="shared" si="14"/>
        <v>18.3098350838063</v>
      </c>
      <c r="Q46" s="45" t="str">
        <f t="shared" si="15"/>
        <v>18h18m</v>
      </c>
      <c r="R46" s="34">
        <f t="shared" si="16"/>
        <v>11.664405380037223</v>
      </c>
      <c r="S46" s="51" t="str">
        <f t="shared" si="17"/>
        <v>11,7h</v>
      </c>
      <c r="T46" s="34">
        <f t="shared" si="18"/>
        <v>5.974240463843521</v>
      </c>
      <c r="U46" s="45" t="str">
        <f t="shared" si="19"/>
        <v>5h58m</v>
      </c>
      <c r="V46" s="35">
        <f t="shared" si="20"/>
        <v>6.622026980678153</v>
      </c>
      <c r="W46" s="47" t="str">
        <f t="shared" si="21"/>
        <v>6h37m</v>
      </c>
      <c r="X46" s="35">
        <f t="shared" si="22"/>
        <v>7.299429415707728</v>
      </c>
      <c r="Y46" s="46" t="str">
        <f t="shared" si="23"/>
        <v>7h17m</v>
      </c>
      <c r="Z46" s="34">
        <f t="shared" si="24"/>
        <v>8.02556702386299</v>
      </c>
      <c r="AA46" s="48" t="str">
        <f t="shared" si="25"/>
        <v>8h1m</v>
      </c>
      <c r="AB46" s="60"/>
      <c r="AC46" s="21">
        <f t="shared" si="27"/>
        <v>16.25850852378683</v>
      </c>
      <c r="AD46" s="21">
        <f t="shared" si="26"/>
        <v>18.3098350838063</v>
      </c>
      <c r="AE46" s="21">
        <f t="shared" si="28"/>
        <v>29.974240463843522</v>
      </c>
      <c r="AF46" s="55">
        <f t="shared" si="29"/>
        <v>32.02556702386299</v>
      </c>
      <c r="AG46" s="31">
        <v>24</v>
      </c>
      <c r="AH46" s="31"/>
      <c r="AI46" s="31"/>
    </row>
    <row r="47" spans="1:35" ht="10.5">
      <c r="A47" s="40">
        <f t="shared" si="30"/>
        <v>40192</v>
      </c>
      <c r="B47" s="39">
        <f t="shared" si="0"/>
        <v>2455210.5</v>
      </c>
      <c r="C47" s="35">
        <f t="shared" si="1"/>
        <v>3893.3562872897996</v>
      </c>
      <c r="D47" s="35">
        <f t="shared" si="2"/>
        <v>-0.1481343055449335</v>
      </c>
      <c r="E47" s="34">
        <f t="shared" si="3"/>
        <v>-21.50320701758915</v>
      </c>
      <c r="F47" s="34">
        <f t="shared" si="4"/>
        <v>4.133118236885965</v>
      </c>
      <c r="G47" s="34">
        <f t="shared" si="5"/>
        <v>4.857209660407167</v>
      </c>
      <c r="H47" s="34">
        <f t="shared" si="6"/>
        <v>5.5333285010329725</v>
      </c>
      <c r="I47" s="34">
        <f t="shared" si="7"/>
        <v>6.180313106045682</v>
      </c>
      <c r="J47" s="34">
        <f t="shared" si="8"/>
        <v>16.281252542430895</v>
      </c>
      <c r="K47" s="53" t="str">
        <f t="shared" si="9"/>
        <v>16h16m</v>
      </c>
      <c r="L47" s="35">
        <f t="shared" si="10"/>
        <v>17.0053439659521</v>
      </c>
      <c r="M47" s="46" t="str">
        <f t="shared" si="11"/>
        <v>17h0m</v>
      </c>
      <c r="N47" s="34">
        <f t="shared" si="12"/>
        <v>17.681462806577905</v>
      </c>
      <c r="O47" s="47" t="str">
        <f t="shared" si="13"/>
        <v>17h40m</v>
      </c>
      <c r="P47" s="35">
        <f t="shared" si="14"/>
        <v>18.328447411590613</v>
      </c>
      <c r="Q47" s="45" t="str">
        <f t="shared" si="15"/>
        <v>18h19m</v>
      </c>
      <c r="R47" s="34">
        <f t="shared" si="16"/>
        <v>11.639373787908639</v>
      </c>
      <c r="S47" s="51" t="str">
        <f t="shared" si="17"/>
        <v>11,6h</v>
      </c>
      <c r="T47" s="34">
        <f t="shared" si="18"/>
        <v>5.967821199499251</v>
      </c>
      <c r="U47" s="45" t="str">
        <f t="shared" si="19"/>
        <v>5h58m</v>
      </c>
      <c r="V47" s="35">
        <f t="shared" si="20"/>
        <v>6.614805804511961</v>
      </c>
      <c r="W47" s="47" t="str">
        <f t="shared" si="21"/>
        <v>6h36m</v>
      </c>
      <c r="X47" s="35">
        <f t="shared" si="22"/>
        <v>7.290924645137766</v>
      </c>
      <c r="Y47" s="46" t="str">
        <f t="shared" si="23"/>
        <v>7h17m</v>
      </c>
      <c r="Z47" s="34">
        <f t="shared" si="24"/>
        <v>8.01501606865897</v>
      </c>
      <c r="AA47" s="48" t="str">
        <f t="shared" si="25"/>
        <v>8h0m</v>
      </c>
      <c r="AB47" s="60"/>
      <c r="AC47" s="21">
        <f t="shared" si="27"/>
        <v>16.281252542430895</v>
      </c>
      <c r="AD47" s="21">
        <f t="shared" si="26"/>
        <v>18.328447411590613</v>
      </c>
      <c r="AE47" s="21">
        <f t="shared" si="28"/>
        <v>29.96782119949925</v>
      </c>
      <c r="AF47" s="55">
        <f t="shared" si="29"/>
        <v>32.015016068658966</v>
      </c>
      <c r="AG47" s="31">
        <v>24</v>
      </c>
      <c r="AH47" s="31"/>
      <c r="AI47" s="31"/>
    </row>
    <row r="48" spans="1:35" ht="10.5">
      <c r="A48" s="40">
        <f t="shared" si="30"/>
        <v>40193</v>
      </c>
      <c r="B48" s="39">
        <f t="shared" si="0"/>
        <v>2455211.5</v>
      </c>
      <c r="C48" s="35">
        <f t="shared" si="1"/>
        <v>3894.3419346413993</v>
      </c>
      <c r="D48" s="35">
        <f t="shared" si="2"/>
        <v>-0.1540807399334819</v>
      </c>
      <c r="E48" s="34">
        <f t="shared" si="3"/>
        <v>-21.337069696344823</v>
      </c>
      <c r="F48" s="34">
        <f t="shared" si="4"/>
        <v>4.1503484282309335</v>
      </c>
      <c r="G48" s="34">
        <f t="shared" si="5"/>
        <v>4.872345300489728</v>
      </c>
      <c r="H48" s="34">
        <f t="shared" si="6"/>
        <v>5.54714989839438</v>
      </c>
      <c r="I48" s="34">
        <f t="shared" si="7"/>
        <v>6.19331589675887</v>
      </c>
      <c r="J48" s="34">
        <f t="shared" si="8"/>
        <v>16.304429168164415</v>
      </c>
      <c r="K48" s="53" t="str">
        <f t="shared" si="9"/>
        <v>16h18m</v>
      </c>
      <c r="L48" s="35">
        <f t="shared" si="10"/>
        <v>17.026426040423207</v>
      </c>
      <c r="M48" s="46" t="str">
        <f t="shared" si="11"/>
        <v>17h1m</v>
      </c>
      <c r="N48" s="34">
        <f t="shared" si="12"/>
        <v>17.70123063832786</v>
      </c>
      <c r="O48" s="47" t="str">
        <f t="shared" si="13"/>
        <v>17h42m</v>
      </c>
      <c r="P48" s="35">
        <f t="shared" si="14"/>
        <v>18.34739663669235</v>
      </c>
      <c r="Q48" s="45" t="str">
        <f t="shared" si="15"/>
        <v>18h20m</v>
      </c>
      <c r="R48" s="34">
        <f t="shared" si="16"/>
        <v>11.613368206482264</v>
      </c>
      <c r="S48" s="51" t="str">
        <f t="shared" si="17"/>
        <v>11,6h</v>
      </c>
      <c r="T48" s="34">
        <f t="shared" si="18"/>
        <v>5.960764843174612</v>
      </c>
      <c r="U48" s="45" t="str">
        <f t="shared" si="19"/>
        <v>5h57m</v>
      </c>
      <c r="V48" s="35">
        <f t="shared" si="20"/>
        <v>6.606930841539102</v>
      </c>
      <c r="W48" s="47" t="str">
        <f t="shared" si="21"/>
        <v>6h36m</v>
      </c>
      <c r="X48" s="35">
        <f t="shared" si="22"/>
        <v>7.281735439443754</v>
      </c>
      <c r="Y48" s="46" t="str">
        <f t="shared" si="23"/>
        <v>7h16m</v>
      </c>
      <c r="Z48" s="34">
        <f t="shared" si="24"/>
        <v>8.003732311702548</v>
      </c>
      <c r="AA48" s="48" t="str">
        <f t="shared" si="25"/>
        <v>8h0m</v>
      </c>
      <c r="AB48" s="60"/>
      <c r="AC48" s="21">
        <f t="shared" si="27"/>
        <v>16.304429168164415</v>
      </c>
      <c r="AD48" s="21">
        <f t="shared" si="26"/>
        <v>18.34739663669235</v>
      </c>
      <c r="AE48" s="21">
        <f t="shared" si="28"/>
        <v>29.960764843174612</v>
      </c>
      <c r="AF48" s="55">
        <f t="shared" si="29"/>
        <v>32.00373231170255</v>
      </c>
      <c r="AG48" s="31">
        <v>24</v>
      </c>
      <c r="AH48" s="31"/>
      <c r="AI48" s="31"/>
    </row>
    <row r="49" spans="1:33" ht="11.25">
      <c r="A49" s="40">
        <f t="shared" si="30"/>
        <v>40194</v>
      </c>
      <c r="B49" s="39">
        <f t="shared" si="0"/>
        <v>2455212.5</v>
      </c>
      <c r="C49" s="35">
        <f t="shared" si="1"/>
        <v>3895.327581993</v>
      </c>
      <c r="D49" s="35">
        <f t="shared" si="2"/>
        <v>-0.15987193716454898</v>
      </c>
      <c r="E49" s="34">
        <f t="shared" si="3"/>
        <v>-21.1646264141691</v>
      </c>
      <c r="F49" s="34">
        <f t="shared" si="4"/>
        <v>4.168148403002912</v>
      </c>
      <c r="G49" s="34">
        <f t="shared" si="5"/>
        <v>4.888006201902977</v>
      </c>
      <c r="H49" s="34">
        <f t="shared" si="6"/>
        <v>5.5614684172364495</v>
      </c>
      <c r="I49" s="34">
        <f t="shared" si="7"/>
        <v>6.206801012502337</v>
      </c>
      <c r="J49" s="34">
        <f t="shared" si="8"/>
        <v>16.328020340167463</v>
      </c>
      <c r="K49" s="53" t="str">
        <f t="shared" si="9"/>
        <v>16h19m</v>
      </c>
      <c r="L49" s="35">
        <f t="shared" si="10"/>
        <v>17.047878139067524</v>
      </c>
      <c r="M49" s="46" t="str">
        <f t="shared" si="11"/>
        <v>17h2m</v>
      </c>
      <c r="N49" s="34">
        <f t="shared" si="12"/>
        <v>17.721340354400997</v>
      </c>
      <c r="O49" s="47" t="str">
        <f t="shared" si="13"/>
        <v>17h43m</v>
      </c>
      <c r="P49" s="35">
        <f t="shared" si="14"/>
        <v>18.36667294966689</v>
      </c>
      <c r="Q49" s="45" t="str">
        <f t="shared" si="15"/>
        <v>18h22m</v>
      </c>
      <c r="R49" s="34">
        <f t="shared" si="16"/>
        <v>11.586397974995323</v>
      </c>
      <c r="S49" s="51" t="str">
        <f t="shared" si="17"/>
        <v>11,6h</v>
      </c>
      <c r="T49" s="34">
        <f t="shared" si="18"/>
        <v>5.953070924662212</v>
      </c>
      <c r="U49" s="45" t="str">
        <f t="shared" si="19"/>
        <v>5h57m</v>
      </c>
      <c r="V49" s="35">
        <f t="shared" si="20"/>
        <v>6.5984035199281</v>
      </c>
      <c r="W49" s="47" t="str">
        <f t="shared" si="21"/>
        <v>6h35m</v>
      </c>
      <c r="X49" s="35">
        <f t="shared" si="22"/>
        <v>7.2718657352615725</v>
      </c>
      <c r="Y49" s="46" t="str">
        <f t="shared" si="23"/>
        <v>7h16m</v>
      </c>
      <c r="Z49" s="34">
        <f t="shared" si="24"/>
        <v>7.991723534161637</v>
      </c>
      <c r="AA49" s="48" t="str">
        <f t="shared" si="25"/>
        <v>7h59m</v>
      </c>
      <c r="AB49" s="60"/>
      <c r="AC49" s="21">
        <f t="shared" si="27"/>
        <v>16.328020340167463</v>
      </c>
      <c r="AD49" s="21">
        <f t="shared" si="26"/>
        <v>18.36667294966689</v>
      </c>
      <c r="AE49" s="21">
        <f t="shared" si="28"/>
        <v>29.953070924662214</v>
      </c>
      <c r="AF49" s="55">
        <f t="shared" si="29"/>
        <v>31.991723534161636</v>
      </c>
      <c r="AG49" s="31">
        <v>24</v>
      </c>
    </row>
    <row r="50" spans="1:33" ht="11.25">
      <c r="A50" s="40">
        <f t="shared" si="30"/>
        <v>40195</v>
      </c>
      <c r="B50" s="39">
        <f t="shared" si="0"/>
        <v>2455213.5</v>
      </c>
      <c r="C50" s="35">
        <f t="shared" si="1"/>
        <v>3896.3132293445997</v>
      </c>
      <c r="D50" s="35">
        <f t="shared" si="2"/>
        <v>-0.16550293312444725</v>
      </c>
      <c r="E50" s="34">
        <f t="shared" si="3"/>
        <v>-20.98592813497669</v>
      </c>
      <c r="F50" s="34">
        <f t="shared" si="4"/>
        <v>4.186505087056443</v>
      </c>
      <c r="G50" s="34">
        <f t="shared" si="5"/>
        <v>4.904183141545054</v>
      </c>
      <c r="H50" s="34">
        <f t="shared" si="6"/>
        <v>5.576277370612934</v>
      </c>
      <c r="I50" s="34">
        <f t="shared" si="7"/>
        <v>6.220763699219539</v>
      </c>
      <c r="J50" s="34">
        <f t="shared" si="8"/>
        <v>16.35200802018089</v>
      </c>
      <c r="K50" s="53" t="str">
        <f t="shared" si="9"/>
        <v>16h21m</v>
      </c>
      <c r="L50" s="35">
        <f t="shared" si="10"/>
        <v>17.0696860746695</v>
      </c>
      <c r="M50" s="46" t="str">
        <f t="shared" si="11"/>
        <v>17h4m</v>
      </c>
      <c r="N50" s="34">
        <f t="shared" si="12"/>
        <v>17.741780303737382</v>
      </c>
      <c r="O50" s="47" t="str">
        <f t="shared" si="13"/>
        <v>17h44m</v>
      </c>
      <c r="P50" s="35">
        <f t="shared" si="14"/>
        <v>18.386266632343986</v>
      </c>
      <c r="Q50" s="45" t="str">
        <f t="shared" si="15"/>
        <v>18h23m</v>
      </c>
      <c r="R50" s="34">
        <f t="shared" si="16"/>
        <v>11.558472601560922</v>
      </c>
      <c r="S50" s="51" t="str">
        <f t="shared" si="17"/>
        <v>11,6h</v>
      </c>
      <c r="T50" s="34">
        <f t="shared" si="18"/>
        <v>5.944739233904908</v>
      </c>
      <c r="U50" s="45" t="str">
        <f t="shared" si="19"/>
        <v>5h56m</v>
      </c>
      <c r="V50" s="35">
        <f t="shared" si="20"/>
        <v>6.589225562511513</v>
      </c>
      <c r="W50" s="47" t="str">
        <f t="shared" si="21"/>
        <v>6h35m</v>
      </c>
      <c r="X50" s="35">
        <f t="shared" si="22"/>
        <v>7.2613197915793934</v>
      </c>
      <c r="Y50" s="46" t="str">
        <f t="shared" si="23"/>
        <v>7h15m</v>
      </c>
      <c r="Z50" s="34">
        <f t="shared" si="24"/>
        <v>7.978997846068004</v>
      </c>
      <c r="AA50" s="48" t="str">
        <f t="shared" si="25"/>
        <v>7h58m</v>
      </c>
      <c r="AB50" s="60"/>
      <c r="AC50" s="21">
        <f t="shared" si="27"/>
        <v>16.35200802018089</v>
      </c>
      <c r="AD50" s="21">
        <f t="shared" si="26"/>
        <v>18.386266632343986</v>
      </c>
      <c r="AE50" s="21">
        <f t="shared" si="28"/>
        <v>29.944739233904908</v>
      </c>
      <c r="AF50" s="55">
        <f t="shared" si="29"/>
        <v>31.978997846068005</v>
      </c>
      <c r="AG50" s="31">
        <v>24</v>
      </c>
    </row>
    <row r="51" spans="1:33" ht="11.25">
      <c r="A51" s="40">
        <f t="shared" si="30"/>
        <v>40196</v>
      </c>
      <c r="B51" s="39">
        <f t="shared" si="0"/>
        <v>2455214.5</v>
      </c>
      <c r="C51" s="35">
        <f t="shared" si="1"/>
        <v>3897.2988766961994</v>
      </c>
      <c r="D51" s="35">
        <f t="shared" si="2"/>
        <v>-0.17096894472803031</v>
      </c>
      <c r="E51" s="34">
        <f t="shared" si="3"/>
        <v>-20.801027671285112</v>
      </c>
      <c r="F51" s="34">
        <f t="shared" si="4"/>
        <v>4.205405283029039</v>
      </c>
      <c r="G51" s="34">
        <f t="shared" si="5"/>
        <v>4.920866769102975</v>
      </c>
      <c r="H51" s="34">
        <f t="shared" si="6"/>
        <v>5.591569966157886</v>
      </c>
      <c r="I51" s="34">
        <f t="shared" si="7"/>
        <v>6.23519912836485</v>
      </c>
      <c r="J51" s="34">
        <f t="shared" si="8"/>
        <v>16.37637422775707</v>
      </c>
      <c r="K51" s="53" t="str">
        <f t="shared" si="9"/>
        <v>16h22m</v>
      </c>
      <c r="L51" s="35">
        <f t="shared" si="10"/>
        <v>17.091835713831006</v>
      </c>
      <c r="M51" s="46" t="str">
        <f t="shared" si="11"/>
        <v>17h5m</v>
      </c>
      <c r="N51" s="34">
        <f t="shared" si="12"/>
        <v>17.762538910885915</v>
      </c>
      <c r="O51" s="47" t="str">
        <f t="shared" si="13"/>
        <v>17h45m</v>
      </c>
      <c r="P51" s="35">
        <f t="shared" si="14"/>
        <v>18.406168073092882</v>
      </c>
      <c r="Q51" s="45" t="str">
        <f t="shared" si="15"/>
        <v>18h24m</v>
      </c>
      <c r="R51" s="34">
        <f t="shared" si="16"/>
        <v>11.529601743270298</v>
      </c>
      <c r="S51" s="51" t="str">
        <f t="shared" si="17"/>
        <v>11,5h</v>
      </c>
      <c r="T51" s="34">
        <f t="shared" si="18"/>
        <v>5.93576981636318</v>
      </c>
      <c r="U51" s="45" t="str">
        <f t="shared" si="19"/>
        <v>5h56m</v>
      </c>
      <c r="V51" s="35">
        <f t="shared" si="20"/>
        <v>6.579398978570144</v>
      </c>
      <c r="W51" s="47" t="str">
        <f t="shared" si="21"/>
        <v>6h34m</v>
      </c>
      <c r="X51" s="35">
        <f t="shared" si="22"/>
        <v>7.250102175625055</v>
      </c>
      <c r="Y51" s="46" t="str">
        <f t="shared" si="23"/>
        <v>7h15m</v>
      </c>
      <c r="Z51" s="34">
        <f t="shared" si="24"/>
        <v>7.965563661698991</v>
      </c>
      <c r="AA51" s="48" t="str">
        <f t="shared" si="25"/>
        <v>7h57m</v>
      </c>
      <c r="AB51" s="60"/>
      <c r="AC51" s="21">
        <f t="shared" si="27"/>
        <v>16.37637422775707</v>
      </c>
      <c r="AD51" s="21">
        <f t="shared" si="26"/>
        <v>18.406168073092882</v>
      </c>
      <c r="AE51" s="21">
        <f t="shared" si="28"/>
        <v>29.93576981636318</v>
      </c>
      <c r="AF51" s="55">
        <f t="shared" si="29"/>
        <v>31.96556366169899</v>
      </c>
      <c r="AG51" s="31">
        <v>24</v>
      </c>
    </row>
    <row r="52" spans="1:33" ht="11.25">
      <c r="A52" s="40">
        <f t="shared" si="30"/>
        <v>40197</v>
      </c>
      <c r="B52" s="39">
        <f t="shared" si="0"/>
        <v>2455215.5</v>
      </c>
      <c r="C52" s="35">
        <f t="shared" si="1"/>
        <v>3898.284524047799</v>
      </c>
      <c r="D52" s="35">
        <f t="shared" si="2"/>
        <v>-0.17626537502314835</v>
      </c>
      <c r="E52" s="34">
        <f t="shared" si="3"/>
        <v>-20.60997966860647</v>
      </c>
      <c r="F52" s="34">
        <f t="shared" si="4"/>
        <v>4.224835699374465</v>
      </c>
      <c r="G52" s="34">
        <f t="shared" si="5"/>
        <v>4.938047626155967</v>
      </c>
      <c r="H52" s="34">
        <f t="shared" si="6"/>
        <v>5.607339319492944</v>
      </c>
      <c r="I52" s="34">
        <f t="shared" si="7"/>
        <v>6.250102406817826</v>
      </c>
      <c r="J52" s="34">
        <f t="shared" si="8"/>
        <v>16.401101074397616</v>
      </c>
      <c r="K52" s="53" t="str">
        <f t="shared" si="9"/>
        <v>16h24m</v>
      </c>
      <c r="L52" s="35">
        <f t="shared" si="10"/>
        <v>17.114313001179116</v>
      </c>
      <c r="M52" s="46" t="str">
        <f t="shared" si="11"/>
        <v>17h6m</v>
      </c>
      <c r="N52" s="34">
        <f t="shared" si="12"/>
        <v>17.783604694516093</v>
      </c>
      <c r="O52" s="47" t="str">
        <f t="shared" si="13"/>
        <v>17h47m</v>
      </c>
      <c r="P52" s="35">
        <f t="shared" si="14"/>
        <v>18.426367781840973</v>
      </c>
      <c r="Q52" s="45" t="str">
        <f t="shared" si="15"/>
        <v>18h25m</v>
      </c>
      <c r="R52" s="34">
        <f t="shared" si="16"/>
        <v>11.499795186364349</v>
      </c>
      <c r="S52" s="51" t="str">
        <f t="shared" si="17"/>
        <v>11,5h</v>
      </c>
      <c r="T52" s="34">
        <f t="shared" si="18"/>
        <v>5.926162968205323</v>
      </c>
      <c r="U52" s="45" t="str">
        <f t="shared" si="19"/>
        <v>5h55m</v>
      </c>
      <c r="V52" s="35">
        <f t="shared" si="20"/>
        <v>6.568926055530205</v>
      </c>
      <c r="W52" s="47" t="str">
        <f t="shared" si="21"/>
        <v>6h34m</v>
      </c>
      <c r="X52" s="35">
        <f t="shared" si="22"/>
        <v>7.238217748867181</v>
      </c>
      <c r="Y52" s="46" t="str">
        <f t="shared" si="23"/>
        <v>7h14m</v>
      </c>
      <c r="Z52" s="34">
        <f t="shared" si="24"/>
        <v>7.951429675648684</v>
      </c>
      <c r="AA52" s="48" t="str">
        <f t="shared" si="25"/>
        <v>7h57m</v>
      </c>
      <c r="AB52" s="60"/>
      <c r="AC52" s="21">
        <f t="shared" si="27"/>
        <v>16.401101074397616</v>
      </c>
      <c r="AD52" s="21">
        <f t="shared" si="26"/>
        <v>18.426367781840973</v>
      </c>
      <c r="AE52" s="21">
        <f t="shared" si="28"/>
        <v>29.926162968205322</v>
      </c>
      <c r="AF52" s="55">
        <f t="shared" si="29"/>
        <v>31.951429675648683</v>
      </c>
      <c r="AG52" s="31">
        <v>24</v>
      </c>
    </row>
    <row r="53" spans="1:33" ht="11.25">
      <c r="A53" s="40">
        <f t="shared" si="30"/>
        <v>40198</v>
      </c>
      <c r="B53" s="39">
        <f t="shared" si="0"/>
        <v>2455216.5</v>
      </c>
      <c r="C53" s="35">
        <f t="shared" si="1"/>
        <v>3899.2701713993997</v>
      </c>
      <c r="D53" s="35">
        <f t="shared" si="2"/>
        <v>-0.18138781807755086</v>
      </c>
      <c r="E53" s="34">
        <f t="shared" si="3"/>
        <v>-20.412840589297495</v>
      </c>
      <c r="F53" s="34">
        <f t="shared" si="4"/>
        <v>4.244782978404154</v>
      </c>
      <c r="G53" s="34">
        <f t="shared" si="5"/>
        <v>4.955716164889811</v>
      </c>
      <c r="H53" s="34">
        <f t="shared" si="6"/>
        <v>5.623578467466218</v>
      </c>
      <c r="I53" s="34">
        <f t="shared" si="7"/>
        <v>6.265468586732588</v>
      </c>
      <c r="J53" s="34">
        <f t="shared" si="8"/>
        <v>16.426170796481703</v>
      </c>
      <c r="K53" s="53" t="str">
        <f t="shared" si="9"/>
        <v>16h25m</v>
      </c>
      <c r="L53" s="35">
        <f t="shared" si="10"/>
        <v>17.13710398296736</v>
      </c>
      <c r="M53" s="46" t="str">
        <f t="shared" si="11"/>
        <v>17h8m</v>
      </c>
      <c r="N53" s="34">
        <f t="shared" si="12"/>
        <v>17.804966285543767</v>
      </c>
      <c r="O53" s="47" t="str">
        <f t="shared" si="13"/>
        <v>17h48m</v>
      </c>
      <c r="P53" s="35">
        <f t="shared" si="14"/>
        <v>18.446856404810138</v>
      </c>
      <c r="Q53" s="45" t="str">
        <f t="shared" si="15"/>
        <v>18h26m</v>
      </c>
      <c r="R53" s="34">
        <f t="shared" si="16"/>
        <v>11.469062826534824</v>
      </c>
      <c r="S53" s="51" t="str">
        <f t="shared" si="17"/>
        <v>11,5h</v>
      </c>
      <c r="T53" s="34">
        <f t="shared" si="18"/>
        <v>5.9159192313449624</v>
      </c>
      <c r="U53" s="45" t="str">
        <f t="shared" si="19"/>
        <v>5h54m</v>
      </c>
      <c r="V53" s="35">
        <f t="shared" si="20"/>
        <v>6.557809350611333</v>
      </c>
      <c r="W53" s="47" t="str">
        <f t="shared" si="21"/>
        <v>6h33m</v>
      </c>
      <c r="X53" s="35">
        <f t="shared" si="22"/>
        <v>7.22567165318774</v>
      </c>
      <c r="Y53" s="46" t="str">
        <f t="shared" si="23"/>
        <v>7h13m</v>
      </c>
      <c r="Z53" s="34">
        <f t="shared" si="24"/>
        <v>7.936604839673397</v>
      </c>
      <c r="AA53" s="48" t="str">
        <f t="shared" si="25"/>
        <v>7h56m</v>
      </c>
      <c r="AB53" s="60"/>
      <c r="AC53" s="21">
        <f t="shared" si="27"/>
        <v>16.426170796481703</v>
      </c>
      <c r="AD53" s="21">
        <f t="shared" si="26"/>
        <v>18.446856404810138</v>
      </c>
      <c r="AE53" s="21">
        <f t="shared" si="28"/>
        <v>29.91591923134496</v>
      </c>
      <c r="AF53" s="55">
        <f t="shared" si="29"/>
        <v>31.936604839673397</v>
      </c>
      <c r="AG53" s="31">
        <v>24</v>
      </c>
    </row>
    <row r="54" spans="1:33" ht="11.25">
      <c r="A54" s="40">
        <f t="shared" si="30"/>
        <v>40199</v>
      </c>
      <c r="B54" s="39">
        <f t="shared" si="0"/>
        <v>2455217.5</v>
      </c>
      <c r="C54" s="35">
        <f t="shared" si="1"/>
        <v>3900.2558187509994</v>
      </c>
      <c r="D54" s="35">
        <f t="shared" si="2"/>
        <v>-0.18633206364248875</v>
      </c>
      <c r="E54" s="34">
        <f t="shared" si="3"/>
        <v>-20.20966869587267</v>
      </c>
      <c r="F54" s="34">
        <f t="shared" si="4"/>
        <v>4.265233723258195</v>
      </c>
      <c r="G54" s="34">
        <f t="shared" si="5"/>
        <v>4.973862766363887</v>
      </c>
      <c r="H54" s="34">
        <f t="shared" si="6"/>
        <v>5.640280381181585</v>
      </c>
      <c r="I54" s="34">
        <f t="shared" si="7"/>
        <v>6.28129267529337</v>
      </c>
      <c r="J54" s="34">
        <f t="shared" si="8"/>
        <v>16.451565786900684</v>
      </c>
      <c r="K54" s="53" t="str">
        <f t="shared" si="9"/>
        <v>16h27m</v>
      </c>
      <c r="L54" s="35">
        <f t="shared" si="10"/>
        <v>17.160194830006375</v>
      </c>
      <c r="M54" s="46" t="str">
        <f t="shared" si="11"/>
        <v>17h9m</v>
      </c>
      <c r="N54" s="34">
        <f t="shared" si="12"/>
        <v>17.82661244482407</v>
      </c>
      <c r="O54" s="47" t="str">
        <f t="shared" si="13"/>
        <v>17h49m</v>
      </c>
      <c r="P54" s="35">
        <f t="shared" si="14"/>
        <v>18.46762473893586</v>
      </c>
      <c r="Q54" s="45" t="str">
        <f t="shared" si="15"/>
        <v>18h28m</v>
      </c>
      <c r="R54" s="34">
        <f t="shared" si="16"/>
        <v>11.437414649413258</v>
      </c>
      <c r="S54" s="51" t="str">
        <f t="shared" si="17"/>
        <v>11,4h</v>
      </c>
      <c r="T54" s="34">
        <f t="shared" si="18"/>
        <v>5.905039388349119</v>
      </c>
      <c r="U54" s="45" t="str">
        <f t="shared" si="19"/>
        <v>5h54m</v>
      </c>
      <c r="V54" s="35">
        <f t="shared" si="20"/>
        <v>6.546051682460904</v>
      </c>
      <c r="W54" s="47" t="str">
        <f t="shared" si="21"/>
        <v>6h32m</v>
      </c>
      <c r="X54" s="35">
        <f t="shared" si="22"/>
        <v>7.212469297278602</v>
      </c>
      <c r="Y54" s="46" t="str">
        <f t="shared" si="23"/>
        <v>7h12m</v>
      </c>
      <c r="Z54" s="34">
        <f t="shared" si="24"/>
        <v>7.921098340384294</v>
      </c>
      <c r="AA54" s="48" t="str">
        <f t="shared" si="25"/>
        <v>7h55m</v>
      </c>
      <c r="AB54" s="60"/>
      <c r="AC54" s="21">
        <f t="shared" si="27"/>
        <v>16.451565786900684</v>
      </c>
      <c r="AD54" s="21">
        <f t="shared" si="26"/>
        <v>18.46762473893586</v>
      </c>
      <c r="AE54" s="21">
        <f t="shared" si="28"/>
        <v>29.905039388349117</v>
      </c>
      <c r="AF54" s="55">
        <f t="shared" si="29"/>
        <v>31.921098340384294</v>
      </c>
      <c r="AG54" s="31">
        <v>24</v>
      </c>
    </row>
    <row r="55" spans="1:33" ht="11.25">
      <c r="A55" s="40">
        <f t="shared" si="30"/>
        <v>40200</v>
      </c>
      <c r="B55" s="39">
        <f t="shared" si="0"/>
        <v>2455218.5</v>
      </c>
      <c r="C55" s="35">
        <f t="shared" si="1"/>
        <v>3901.241466102599</v>
      </c>
      <c r="D55" s="35">
        <f t="shared" si="2"/>
        <v>-0.1910941015878195</v>
      </c>
      <c r="E55" s="34">
        <f t="shared" si="3"/>
        <v>-20.000524033785307</v>
      </c>
      <c r="F55" s="34">
        <f t="shared" si="4"/>
        <v>4.28617452373912</v>
      </c>
      <c r="G55" s="34">
        <f t="shared" si="5"/>
        <v>4.992477758277683</v>
      </c>
      <c r="H55" s="34">
        <f t="shared" si="6"/>
        <v>5.657437978779838</v>
      </c>
      <c r="I55" s="34">
        <f t="shared" si="7"/>
        <v>6.29756964434882</v>
      </c>
      <c r="J55" s="34">
        <f t="shared" si="8"/>
        <v>16.47726862532694</v>
      </c>
      <c r="K55" s="53" t="str">
        <f t="shared" si="9"/>
        <v>16h28m</v>
      </c>
      <c r="L55" s="35">
        <f t="shared" si="10"/>
        <v>17.183571859865502</v>
      </c>
      <c r="M55" s="46" t="str">
        <f t="shared" si="11"/>
        <v>17h11m</v>
      </c>
      <c r="N55" s="34">
        <f t="shared" si="12"/>
        <v>17.848532080367658</v>
      </c>
      <c r="O55" s="47" t="str">
        <f t="shared" si="13"/>
        <v>17h50m</v>
      </c>
      <c r="P55" s="35">
        <f t="shared" si="14"/>
        <v>18.488663745936638</v>
      </c>
      <c r="Q55" s="45" t="str">
        <f t="shared" si="15"/>
        <v>18h29m</v>
      </c>
      <c r="R55" s="34">
        <f t="shared" si="16"/>
        <v>11.404860711302362</v>
      </c>
      <c r="S55" s="51" t="str">
        <f t="shared" si="17"/>
        <v>11,4h</v>
      </c>
      <c r="T55" s="34">
        <f t="shared" si="18"/>
        <v>5.893524457239</v>
      </c>
      <c r="U55" s="45" t="str">
        <f t="shared" si="19"/>
        <v>5h53m</v>
      </c>
      <c r="V55" s="35">
        <f t="shared" si="20"/>
        <v>6.533656122807981</v>
      </c>
      <c r="W55" s="47" t="str">
        <f t="shared" si="21"/>
        <v>6h32m</v>
      </c>
      <c r="X55" s="35">
        <f t="shared" si="22"/>
        <v>7.198616343310136</v>
      </c>
      <c r="Y55" s="46" t="str">
        <f t="shared" si="23"/>
        <v>7h11m</v>
      </c>
      <c r="Z55" s="34">
        <f t="shared" si="24"/>
        <v>7.9049195778487</v>
      </c>
      <c r="AA55" s="48" t="str">
        <f t="shared" si="25"/>
        <v>7h54m</v>
      </c>
      <c r="AB55" s="60"/>
      <c r="AC55" s="21">
        <f t="shared" si="27"/>
        <v>16.47726862532694</v>
      </c>
      <c r="AD55" s="21">
        <f t="shared" si="26"/>
        <v>18.488663745936638</v>
      </c>
      <c r="AE55" s="21">
        <f t="shared" si="28"/>
        <v>29.893524457239</v>
      </c>
      <c r="AF55" s="55">
        <f t="shared" si="29"/>
        <v>31.904919577848702</v>
      </c>
      <c r="AG55" s="31">
        <v>24</v>
      </c>
    </row>
    <row r="56" spans="1:33" ht="11.25">
      <c r="A56" s="40">
        <f t="shared" si="30"/>
        <v>40201</v>
      </c>
      <c r="B56" s="39">
        <f t="shared" si="0"/>
        <v>2455219.5</v>
      </c>
      <c r="C56" s="35">
        <f t="shared" si="1"/>
        <v>3902.2271134541998</v>
      </c>
      <c r="D56" s="35">
        <f t="shared" si="2"/>
        <v>-0.19567012610339146</v>
      </c>
      <c r="E56" s="34">
        <f t="shared" si="3"/>
        <v>-19.785468413681706</v>
      </c>
      <c r="F56" s="34">
        <f t="shared" si="4"/>
        <v>4.307591980953332</v>
      </c>
      <c r="G56" s="34">
        <f t="shared" si="5"/>
        <v>5.011551432188906</v>
      </c>
      <c r="H56" s="34">
        <f t="shared" si="6"/>
        <v>5.67504413793586</v>
      </c>
      <c r="I56" s="34">
        <f t="shared" si="7"/>
        <v>6.3142944398992125</v>
      </c>
      <c r="J56" s="34">
        <f t="shared" si="8"/>
        <v>16.503262107056724</v>
      </c>
      <c r="K56" s="53" t="str">
        <f t="shared" si="9"/>
        <v>16h30m</v>
      </c>
      <c r="L56" s="35">
        <f t="shared" si="10"/>
        <v>17.207221558292296</v>
      </c>
      <c r="M56" s="46" t="str">
        <f t="shared" si="11"/>
        <v>17h12m</v>
      </c>
      <c r="N56" s="34">
        <f t="shared" si="12"/>
        <v>17.87071426403925</v>
      </c>
      <c r="O56" s="47" t="str">
        <f t="shared" si="13"/>
        <v>17h52m</v>
      </c>
      <c r="P56" s="35">
        <f t="shared" si="14"/>
        <v>18.509964566002605</v>
      </c>
      <c r="Q56" s="45" t="str">
        <f t="shared" si="15"/>
        <v>18h30m</v>
      </c>
      <c r="R56" s="34">
        <f t="shared" si="16"/>
        <v>11.371411120201575</v>
      </c>
      <c r="S56" s="51" t="str">
        <f t="shared" si="17"/>
        <v>11,4h</v>
      </c>
      <c r="T56" s="34">
        <f t="shared" si="18"/>
        <v>5.881375686204179</v>
      </c>
      <c r="U56" s="45" t="str">
        <f t="shared" si="19"/>
        <v>5h52m</v>
      </c>
      <c r="V56" s="35">
        <f t="shared" si="20"/>
        <v>6.520625988167532</v>
      </c>
      <c r="W56" s="47" t="str">
        <f t="shared" si="21"/>
        <v>6h31m</v>
      </c>
      <c r="X56" s="35">
        <f t="shared" si="22"/>
        <v>7.184118693914486</v>
      </c>
      <c r="Y56" s="46" t="str">
        <f t="shared" si="23"/>
        <v>7h11m</v>
      </c>
      <c r="Z56" s="34">
        <f t="shared" si="24"/>
        <v>7.888078145150059</v>
      </c>
      <c r="AA56" s="48" t="str">
        <f t="shared" si="25"/>
        <v>7h53m</v>
      </c>
      <c r="AB56" s="60"/>
      <c r="AC56" s="21">
        <f t="shared" si="27"/>
        <v>16.503262107056724</v>
      </c>
      <c r="AD56" s="21">
        <f t="shared" si="26"/>
        <v>18.509964566002605</v>
      </c>
      <c r="AE56" s="21">
        <f t="shared" si="28"/>
        <v>29.88137568620418</v>
      </c>
      <c r="AF56" s="55">
        <f t="shared" si="29"/>
        <v>31.88807814515006</v>
      </c>
      <c r="AG56" s="31">
        <v>24</v>
      </c>
    </row>
    <row r="57" spans="1:33" ht="11.25">
      <c r="A57" s="40">
        <f t="shared" si="30"/>
        <v>40202</v>
      </c>
      <c r="B57" s="39">
        <f t="shared" si="0"/>
        <v>2455220.5</v>
      </c>
      <c r="C57" s="35">
        <f t="shared" si="1"/>
        <v>3903.2127608057995</v>
      </c>
      <c r="D57" s="35">
        <f t="shared" si="2"/>
        <v>-0.20005653966194012</v>
      </c>
      <c r="E57" s="34">
        <f t="shared" si="3"/>
        <v>-19.56456539313364</v>
      </c>
      <c r="F57" s="34">
        <f t="shared" si="4"/>
        <v>4.329472730715938</v>
      </c>
      <c r="G57" s="34">
        <f t="shared" si="5"/>
        <v>5.031074060140444</v>
      </c>
      <c r="H57" s="34">
        <f t="shared" si="6"/>
        <v>5.693091708038779</v>
      </c>
      <c r="I57" s="34">
        <f t="shared" si="7"/>
        <v>6.331461991412327</v>
      </c>
      <c r="J57" s="34">
        <f t="shared" si="8"/>
        <v>16.52952927037788</v>
      </c>
      <c r="K57" s="53" t="str">
        <f t="shared" si="9"/>
        <v>16h31m</v>
      </c>
      <c r="L57" s="35">
        <f t="shared" si="10"/>
        <v>17.231130599802384</v>
      </c>
      <c r="M57" s="46" t="str">
        <f t="shared" si="11"/>
        <v>17h13m</v>
      </c>
      <c r="N57" s="34">
        <f t="shared" si="12"/>
        <v>17.89314824770072</v>
      </c>
      <c r="O57" s="47" t="str">
        <f t="shared" si="13"/>
        <v>17h53m</v>
      </c>
      <c r="P57" s="35">
        <f t="shared" si="14"/>
        <v>18.531518531074266</v>
      </c>
      <c r="Q57" s="45" t="str">
        <f t="shared" si="15"/>
        <v>18h31m</v>
      </c>
      <c r="R57" s="34">
        <f t="shared" si="16"/>
        <v>11.337076017175347</v>
      </c>
      <c r="S57" s="51" t="str">
        <f t="shared" si="17"/>
        <v>11,3h</v>
      </c>
      <c r="T57" s="34">
        <f t="shared" si="18"/>
        <v>5.868594548249613</v>
      </c>
      <c r="U57" s="45" t="str">
        <f t="shared" si="19"/>
        <v>5h52m</v>
      </c>
      <c r="V57" s="35">
        <f t="shared" si="20"/>
        <v>6.506964831623161</v>
      </c>
      <c r="W57" s="47" t="str">
        <f t="shared" si="21"/>
        <v>6h30m</v>
      </c>
      <c r="X57" s="35">
        <f t="shared" si="22"/>
        <v>7.168982479521496</v>
      </c>
      <c r="Y57" s="46" t="str">
        <f t="shared" si="23"/>
        <v>7h10m</v>
      </c>
      <c r="Z57" s="34">
        <f t="shared" si="24"/>
        <v>7.870583808946002</v>
      </c>
      <c r="AA57" s="48" t="str">
        <f t="shared" si="25"/>
        <v>7h52m</v>
      </c>
      <c r="AB57" s="60"/>
      <c r="AC57" s="21">
        <f t="shared" si="27"/>
        <v>16.52952927037788</v>
      </c>
      <c r="AD57" s="21">
        <f t="shared" si="26"/>
        <v>18.531518531074266</v>
      </c>
      <c r="AE57" s="21">
        <f t="shared" si="28"/>
        <v>29.86859454824961</v>
      </c>
      <c r="AF57" s="55">
        <f t="shared" si="29"/>
        <v>31.870583808946</v>
      </c>
      <c r="AG57" s="31">
        <v>24</v>
      </c>
    </row>
    <row r="58" spans="1:33" ht="11.25">
      <c r="A58" s="40">
        <f t="shared" si="30"/>
        <v>40203</v>
      </c>
      <c r="B58" s="39">
        <f t="shared" si="0"/>
        <v>2455221.5</v>
      </c>
      <c r="C58" s="35">
        <f t="shared" si="1"/>
        <v>3904.1984081573996</v>
      </c>
      <c r="D58" s="35">
        <f t="shared" si="2"/>
        <v>-0.2042499567390122</v>
      </c>
      <c r="E58" s="34">
        <f t="shared" si="3"/>
        <v>-19.33788025785451</v>
      </c>
      <c r="F58" s="34">
        <f t="shared" si="4"/>
        <v>4.351803465685317</v>
      </c>
      <c r="G58" s="34">
        <f t="shared" si="5"/>
        <v>5.051035910658799</v>
      </c>
      <c r="H58" s="34">
        <f t="shared" si="6"/>
        <v>5.711573522024896</v>
      </c>
      <c r="I58" s="34">
        <f t="shared" si="7"/>
        <v>6.349067220945539</v>
      </c>
      <c r="J58" s="34">
        <f t="shared" si="8"/>
        <v>16.55605342242433</v>
      </c>
      <c r="K58" s="53" t="str">
        <f t="shared" si="9"/>
        <v>16h33m</v>
      </c>
      <c r="L58" s="35">
        <f t="shared" si="10"/>
        <v>17.25528586739781</v>
      </c>
      <c r="M58" s="46" t="str">
        <f t="shared" si="11"/>
        <v>17h15m</v>
      </c>
      <c r="N58" s="34">
        <f t="shared" si="12"/>
        <v>17.915823478763908</v>
      </c>
      <c r="O58" s="47" t="str">
        <f t="shared" si="13"/>
        <v>17h54m</v>
      </c>
      <c r="P58" s="35">
        <f t="shared" si="14"/>
        <v>18.55331717768455</v>
      </c>
      <c r="Q58" s="45" t="str">
        <f t="shared" si="15"/>
        <v>18h33m</v>
      </c>
      <c r="R58" s="34">
        <f t="shared" si="16"/>
        <v>11.301865558108922</v>
      </c>
      <c r="S58" s="51" t="str">
        <f t="shared" si="17"/>
        <v>11,3h</v>
      </c>
      <c r="T58" s="34">
        <f t="shared" si="18"/>
        <v>5.855182735793473</v>
      </c>
      <c r="U58" s="45" t="str">
        <f t="shared" si="19"/>
        <v>5h51m</v>
      </c>
      <c r="V58" s="35">
        <f t="shared" si="20"/>
        <v>6.492676434714117</v>
      </c>
      <c r="W58" s="47" t="str">
        <f t="shared" si="21"/>
        <v>6h29m</v>
      </c>
      <c r="X58" s="35">
        <f t="shared" si="22"/>
        <v>7.153214046080214</v>
      </c>
      <c r="Y58" s="46" t="str">
        <f t="shared" si="23"/>
        <v>7h9m</v>
      </c>
      <c r="Z58" s="34">
        <f t="shared" si="24"/>
        <v>7.852446491053695</v>
      </c>
      <c r="AA58" s="48" t="str">
        <f t="shared" si="25"/>
        <v>7h51m</v>
      </c>
      <c r="AB58" s="60"/>
      <c r="AC58" s="21">
        <f t="shared" si="27"/>
        <v>16.55605342242433</v>
      </c>
      <c r="AD58" s="21">
        <f t="shared" si="26"/>
        <v>18.55331717768455</v>
      </c>
      <c r="AE58" s="21">
        <f t="shared" si="28"/>
        <v>29.855182735793473</v>
      </c>
      <c r="AF58" s="55">
        <f t="shared" si="29"/>
        <v>31.852446491053694</v>
      </c>
      <c r="AG58" s="31">
        <v>24</v>
      </c>
    </row>
    <row r="59" spans="1:33" ht="11.25">
      <c r="A59" s="40">
        <f t="shared" si="30"/>
        <v>40204</v>
      </c>
      <c r="B59" s="39">
        <f t="shared" si="0"/>
        <v>2455222.5</v>
      </c>
      <c r="C59" s="35">
        <f t="shared" si="1"/>
        <v>3905.1840555089993</v>
      </c>
      <c r="D59" s="35">
        <f t="shared" si="2"/>
        <v>-0.208247207285602</v>
      </c>
      <c r="E59" s="34">
        <f t="shared" si="3"/>
        <v>-19.10548000240483</v>
      </c>
      <c r="F59" s="34">
        <f t="shared" si="4"/>
        <v>4.374570956203662</v>
      </c>
      <c r="G59" s="34">
        <f t="shared" si="5"/>
        <v>5.071427264091528</v>
      </c>
      <c r="H59" s="34">
        <f t="shared" si="6"/>
        <v>5.730482407836058</v>
      </c>
      <c r="I59" s="34">
        <f t="shared" si="7"/>
        <v>6.367105052053347</v>
      </c>
      <c r="J59" s="34">
        <f t="shared" si="8"/>
        <v>16.582818163489264</v>
      </c>
      <c r="K59" s="53" t="str">
        <f t="shared" si="9"/>
        <v>16h34m</v>
      </c>
      <c r="L59" s="35">
        <f t="shared" si="10"/>
        <v>17.27967447137713</v>
      </c>
      <c r="M59" s="46" t="str">
        <f t="shared" si="11"/>
        <v>17h16m</v>
      </c>
      <c r="N59" s="34">
        <f t="shared" si="12"/>
        <v>17.93872961512166</v>
      </c>
      <c r="O59" s="47" t="str">
        <f t="shared" si="13"/>
        <v>17h56m</v>
      </c>
      <c r="P59" s="35">
        <f t="shared" si="14"/>
        <v>18.57535225933895</v>
      </c>
      <c r="Q59" s="45" t="str">
        <f t="shared" si="15"/>
        <v>18h34m</v>
      </c>
      <c r="R59" s="34">
        <f t="shared" si="16"/>
        <v>11.265789895893306</v>
      </c>
      <c r="S59" s="51" t="str">
        <f t="shared" si="17"/>
        <v>11,3h</v>
      </c>
      <c r="T59" s="34">
        <f t="shared" si="18"/>
        <v>5.841142155232255</v>
      </c>
      <c r="U59" s="45" t="str">
        <f t="shared" si="19"/>
        <v>5h50m</v>
      </c>
      <c r="V59" s="35">
        <f t="shared" si="20"/>
        <v>6.477764799449544</v>
      </c>
      <c r="W59" s="47" t="str">
        <f t="shared" si="21"/>
        <v>6h28m</v>
      </c>
      <c r="X59" s="35">
        <f t="shared" si="22"/>
        <v>7.136819943194074</v>
      </c>
      <c r="Y59" s="46" t="str">
        <f t="shared" si="23"/>
        <v>7h8m</v>
      </c>
      <c r="Z59" s="34">
        <f t="shared" si="24"/>
        <v>7.83367625108194</v>
      </c>
      <c r="AA59" s="48" t="str">
        <f t="shared" si="25"/>
        <v>7h50m</v>
      </c>
      <c r="AB59" s="60"/>
      <c r="AC59" s="21">
        <f t="shared" si="27"/>
        <v>16.582818163489264</v>
      </c>
      <c r="AD59" s="21">
        <f t="shared" si="26"/>
        <v>18.57535225933895</v>
      </c>
      <c r="AE59" s="21">
        <f t="shared" si="28"/>
        <v>29.841142155232255</v>
      </c>
      <c r="AF59" s="55">
        <f t="shared" si="29"/>
        <v>31.83367625108194</v>
      </c>
      <c r="AG59" s="31">
        <v>24</v>
      </c>
    </row>
    <row r="60" spans="1:33" ht="11.25">
      <c r="A60" s="40">
        <f t="shared" si="30"/>
        <v>40205</v>
      </c>
      <c r="B60" s="39">
        <f t="shared" si="0"/>
        <v>2455223.5</v>
      </c>
      <c r="C60" s="35">
        <f t="shared" si="1"/>
        <v>3906.1697028606</v>
      </c>
      <c r="D60" s="35">
        <f t="shared" si="2"/>
        <v>-0.21204533994959485</v>
      </c>
      <c r="E60" s="34">
        <f t="shared" si="3"/>
        <v>-18.86743331039261</v>
      </c>
      <c r="F60" s="34">
        <f t="shared" si="4"/>
        <v>4.397762069829025</v>
      </c>
      <c r="G60" s="34">
        <f t="shared" si="5"/>
        <v>5.092238427256386</v>
      </c>
      <c r="H60" s="34">
        <f t="shared" si="6"/>
        <v>5.749811199478952</v>
      </c>
      <c r="I60" s="34">
        <f t="shared" si="7"/>
        <v>6.385570418461328</v>
      </c>
      <c r="J60" s="34">
        <f t="shared" si="8"/>
        <v>16.609807409778618</v>
      </c>
      <c r="K60" s="53" t="str">
        <f t="shared" si="9"/>
        <v>16h36m</v>
      </c>
      <c r="L60" s="35">
        <f t="shared" si="10"/>
        <v>17.30428376720598</v>
      </c>
      <c r="M60" s="46" t="str">
        <f t="shared" si="11"/>
        <v>17h18m</v>
      </c>
      <c r="N60" s="34">
        <f t="shared" si="12"/>
        <v>17.961856539428545</v>
      </c>
      <c r="O60" s="47" t="str">
        <f t="shared" si="13"/>
        <v>17h57m</v>
      </c>
      <c r="P60" s="35">
        <f t="shared" si="14"/>
        <v>18.59761575841092</v>
      </c>
      <c r="Q60" s="45" t="str">
        <f t="shared" si="15"/>
        <v>18h35m</v>
      </c>
      <c r="R60" s="34">
        <f t="shared" si="16"/>
        <v>11.228859163077345</v>
      </c>
      <c r="S60" s="51" t="str">
        <f t="shared" si="17"/>
        <v>11,2h</v>
      </c>
      <c r="T60" s="34">
        <f t="shared" si="18"/>
        <v>5.826474921488266</v>
      </c>
      <c r="U60" s="45" t="str">
        <f t="shared" si="19"/>
        <v>5h49m</v>
      </c>
      <c r="V60" s="35">
        <f t="shared" si="20"/>
        <v>6.462234140470643</v>
      </c>
      <c r="W60" s="47" t="str">
        <f t="shared" si="21"/>
        <v>6h27m</v>
      </c>
      <c r="X60" s="35">
        <f t="shared" si="22"/>
        <v>7.119806912693209</v>
      </c>
      <c r="Y60" s="46" t="str">
        <f t="shared" si="23"/>
        <v>7h7m</v>
      </c>
      <c r="Z60" s="34">
        <f t="shared" si="24"/>
        <v>7.814283270120569</v>
      </c>
      <c r="AA60" s="48" t="str">
        <f t="shared" si="25"/>
        <v>7h48m</v>
      </c>
      <c r="AB60" s="60"/>
      <c r="AC60" s="21">
        <f t="shared" si="27"/>
        <v>16.609807409778618</v>
      </c>
      <c r="AD60" s="21">
        <f t="shared" si="26"/>
        <v>18.59761575841092</v>
      </c>
      <c r="AE60" s="21">
        <f t="shared" si="28"/>
        <v>29.826474921488266</v>
      </c>
      <c r="AF60" s="55">
        <f t="shared" si="29"/>
        <v>31.81428327012057</v>
      </c>
      <c r="AG60" s="31">
        <v>24</v>
      </c>
    </row>
    <row r="61" spans="1:33" ht="11.25">
      <c r="A61" s="40">
        <f t="shared" si="30"/>
        <v>40206</v>
      </c>
      <c r="B61" s="39">
        <f t="shared" si="0"/>
        <v>2455224.5</v>
      </c>
      <c r="C61" s="35">
        <f t="shared" si="1"/>
        <v>3907.1553502121997</v>
      </c>
      <c r="D61" s="35">
        <f t="shared" si="2"/>
        <v>-0.21564162504233603</v>
      </c>
      <c r="E61" s="34">
        <f t="shared" si="3"/>
        <v>-18.62381053417463</v>
      </c>
      <c r="F61" s="34">
        <f t="shared" si="4"/>
        <v>4.421363789552895</v>
      </c>
      <c r="G61" s="34">
        <f t="shared" si="5"/>
        <v>5.1134597473795615</v>
      </c>
      <c r="H61" s="34">
        <f t="shared" si="6"/>
        <v>5.769552747663681</v>
      </c>
      <c r="I61" s="34">
        <f t="shared" si="7"/>
        <v>6.404458272489387</v>
      </c>
      <c r="J61" s="34">
        <f t="shared" si="8"/>
        <v>16.637005414595233</v>
      </c>
      <c r="K61" s="53" t="str">
        <f t="shared" si="9"/>
        <v>16h38m</v>
      </c>
      <c r="L61" s="35">
        <f t="shared" si="10"/>
        <v>17.3291013724219</v>
      </c>
      <c r="M61" s="46" t="str">
        <f t="shared" si="11"/>
        <v>17h19m</v>
      </c>
      <c r="N61" s="34">
        <f t="shared" si="12"/>
        <v>17.98519437270602</v>
      </c>
      <c r="O61" s="47" t="str">
        <f t="shared" si="13"/>
        <v>17h59m</v>
      </c>
      <c r="P61" s="35">
        <f t="shared" si="14"/>
        <v>18.620099897531723</v>
      </c>
      <c r="Q61" s="45" t="str">
        <f t="shared" si="15"/>
        <v>18h37m</v>
      </c>
      <c r="R61" s="34">
        <f t="shared" si="16"/>
        <v>11.191083455021225</v>
      </c>
      <c r="S61" s="51" t="str">
        <f t="shared" si="17"/>
        <v>11,2h</v>
      </c>
      <c r="T61" s="34">
        <f t="shared" si="18"/>
        <v>5.811183352552949</v>
      </c>
      <c r="U61" s="45" t="str">
        <f t="shared" si="19"/>
        <v>5h48m</v>
      </c>
      <c r="V61" s="35">
        <f t="shared" si="20"/>
        <v>6.446088877378655</v>
      </c>
      <c r="W61" s="47" t="str">
        <f t="shared" si="21"/>
        <v>6h26m</v>
      </c>
      <c r="X61" s="35">
        <f t="shared" si="22"/>
        <v>7.102181877662774</v>
      </c>
      <c r="Y61" s="46" t="str">
        <f t="shared" si="23"/>
        <v>7h6m</v>
      </c>
      <c r="Z61" s="34">
        <f t="shared" si="24"/>
        <v>7.79427783548944</v>
      </c>
      <c r="AA61" s="48" t="str">
        <f t="shared" si="25"/>
        <v>7h47m</v>
      </c>
      <c r="AB61" s="60"/>
      <c r="AC61" s="21">
        <f t="shared" si="27"/>
        <v>16.637005414595233</v>
      </c>
      <c r="AD61" s="21">
        <f t="shared" si="26"/>
        <v>18.620099897531723</v>
      </c>
      <c r="AE61" s="21">
        <f t="shared" si="28"/>
        <v>29.81118335255295</v>
      </c>
      <c r="AF61" s="55">
        <f t="shared" si="29"/>
        <v>31.79427783548944</v>
      </c>
      <c r="AG61" s="31">
        <v>24</v>
      </c>
    </row>
    <row r="62" spans="1:35" ht="10.5">
      <c r="A62" s="40">
        <f t="shared" si="30"/>
        <v>40207</v>
      </c>
      <c r="B62" s="39">
        <f t="shared" si="0"/>
        <v>2455225.5</v>
      </c>
      <c r="C62" s="35">
        <f t="shared" si="1"/>
        <v>3908.1409975637994</v>
      </c>
      <c r="D62" s="35">
        <f t="shared" si="2"/>
        <v>-0.2190335572470048</v>
      </c>
      <c r="E62" s="34">
        <f t="shared" si="3"/>
        <v>-18.37468367406445</v>
      </c>
      <c r="F62" s="34">
        <f t="shared" si="4"/>
        <v>4.445363230705331</v>
      </c>
      <c r="G62" s="34">
        <f t="shared" si="5"/>
        <v>5.135081625305094</v>
      </c>
      <c r="H62" s="34">
        <f t="shared" si="6"/>
        <v>5.789699930002708</v>
      </c>
      <c r="I62" s="34">
        <f t="shared" si="7"/>
        <v>6.423763593208794</v>
      </c>
      <c r="J62" s="34">
        <f t="shared" si="8"/>
        <v>16.664396787952338</v>
      </c>
      <c r="K62" s="53" t="str">
        <f t="shared" si="9"/>
        <v>16h39m</v>
      </c>
      <c r="L62" s="35">
        <f t="shared" si="10"/>
        <v>17.3541151825521</v>
      </c>
      <c r="M62" s="46" t="str">
        <f t="shared" si="11"/>
        <v>17h21m</v>
      </c>
      <c r="N62" s="34">
        <f t="shared" si="12"/>
        <v>18.008733487249714</v>
      </c>
      <c r="O62" s="47" t="str">
        <f t="shared" si="13"/>
        <v>18h0m</v>
      </c>
      <c r="P62" s="35">
        <f t="shared" si="14"/>
        <v>18.6427971504558</v>
      </c>
      <c r="Q62" s="45" t="str">
        <f t="shared" si="15"/>
        <v>18h38m</v>
      </c>
      <c r="R62" s="34">
        <f t="shared" si="16"/>
        <v>11.152472813582412</v>
      </c>
      <c r="S62" s="51" t="str">
        <f t="shared" si="17"/>
        <v>11,2h</v>
      </c>
      <c r="T62" s="34">
        <f t="shared" si="18"/>
        <v>5.79526996403821</v>
      </c>
      <c r="U62" s="45" t="str">
        <f t="shared" si="19"/>
        <v>5h47m</v>
      </c>
      <c r="V62" s="35">
        <f t="shared" si="20"/>
        <v>6.429333627244296</v>
      </c>
      <c r="W62" s="47" t="str">
        <f t="shared" si="21"/>
        <v>6h25m</v>
      </c>
      <c r="X62" s="35">
        <f t="shared" si="22"/>
        <v>7.08395193194191</v>
      </c>
      <c r="Y62" s="46" t="str">
        <f t="shared" si="23"/>
        <v>7h5m</v>
      </c>
      <c r="Z62" s="34">
        <f t="shared" si="24"/>
        <v>7.773670326541674</v>
      </c>
      <c r="AA62" s="48" t="str">
        <f t="shared" si="25"/>
        <v>7h46m</v>
      </c>
      <c r="AB62" s="60"/>
      <c r="AC62" s="21">
        <f t="shared" si="27"/>
        <v>16.664396787952338</v>
      </c>
      <c r="AD62" s="21">
        <f t="shared" si="26"/>
        <v>18.6427971504558</v>
      </c>
      <c r="AE62" s="21">
        <f t="shared" si="28"/>
        <v>29.795269964038212</v>
      </c>
      <c r="AF62" s="55">
        <f t="shared" si="29"/>
        <v>31.773670326541673</v>
      </c>
      <c r="AG62" s="31">
        <v>24</v>
      </c>
      <c r="AH62" s="31"/>
      <c r="AI62" s="54"/>
    </row>
    <row r="63" spans="1:34" ht="11.25">
      <c r="A63" s="40">
        <f t="shared" si="30"/>
        <v>40208</v>
      </c>
      <c r="B63" s="39">
        <f t="shared" si="0"/>
        <v>2455226.5</v>
      </c>
      <c r="C63" s="35">
        <f t="shared" si="1"/>
        <v>3909.126644915399</v>
      </c>
      <c r="D63" s="35">
        <f t="shared" si="2"/>
        <v>-0.22221885806568578</v>
      </c>
      <c r="E63" s="34">
        <f t="shared" si="3"/>
        <v>-18.12012635705347</v>
      </c>
      <c r="F63" s="34">
        <f t="shared" si="4"/>
        <v>4.4697476565567005</v>
      </c>
      <c r="G63" s="34">
        <f t="shared" si="5"/>
        <v>5.157094527961949</v>
      </c>
      <c r="H63" s="34">
        <f t="shared" si="6"/>
        <v>5.810245660754005</v>
      </c>
      <c r="I63" s="34">
        <f t="shared" si="7"/>
        <v>6.443481394319454</v>
      </c>
      <c r="J63" s="34">
        <f t="shared" si="8"/>
        <v>16.691966514622383</v>
      </c>
      <c r="K63" s="53" t="str">
        <f t="shared" si="9"/>
        <v>16h41m</v>
      </c>
      <c r="L63" s="35">
        <f t="shared" si="10"/>
        <v>17.379313386027633</v>
      </c>
      <c r="M63" s="46" t="str">
        <f t="shared" si="11"/>
        <v>17h22m</v>
      </c>
      <c r="N63" s="34">
        <f t="shared" si="12"/>
        <v>18.03246451881969</v>
      </c>
      <c r="O63" s="47" t="str">
        <f t="shared" si="13"/>
        <v>18h1m</v>
      </c>
      <c r="P63" s="35">
        <f t="shared" si="14"/>
        <v>18.66570025238514</v>
      </c>
      <c r="Q63" s="45" t="str">
        <f t="shared" si="15"/>
        <v>18h39m</v>
      </c>
      <c r="R63" s="34">
        <f t="shared" si="16"/>
        <v>11.113037211361092</v>
      </c>
      <c r="S63" s="51" t="str">
        <f t="shared" si="17"/>
        <v>11,1h</v>
      </c>
      <c r="T63" s="34">
        <f t="shared" si="18"/>
        <v>5.778737463746232</v>
      </c>
      <c r="U63" s="45" t="str">
        <f t="shared" si="19"/>
        <v>5h46m</v>
      </c>
      <c r="V63" s="35">
        <f t="shared" si="20"/>
        <v>6.4119731973116805</v>
      </c>
      <c r="W63" s="47" t="str">
        <f t="shared" si="21"/>
        <v>6h24m</v>
      </c>
      <c r="X63" s="35">
        <f t="shared" si="22"/>
        <v>7.065124330103737</v>
      </c>
      <c r="Y63" s="46" t="str">
        <f t="shared" si="23"/>
        <v>7h3m</v>
      </c>
      <c r="Z63" s="34">
        <f t="shared" si="24"/>
        <v>7.752471201508985</v>
      </c>
      <c r="AA63" s="48" t="str">
        <f t="shared" si="25"/>
        <v>7h45m</v>
      </c>
      <c r="AB63" s="60"/>
      <c r="AC63" s="21">
        <f t="shared" si="27"/>
        <v>16.691966514622383</v>
      </c>
      <c r="AD63" s="21">
        <f t="shared" si="26"/>
        <v>18.66570025238514</v>
      </c>
      <c r="AE63" s="21">
        <f t="shared" si="28"/>
        <v>29.778737463746232</v>
      </c>
      <c r="AF63" s="55">
        <f t="shared" si="29"/>
        <v>31.752471201508985</v>
      </c>
      <c r="AG63" s="31">
        <v>24</v>
      </c>
      <c r="AH63" s="31"/>
    </row>
    <row r="64" spans="1:34" ht="11.25">
      <c r="A64" s="40">
        <f t="shared" si="30"/>
        <v>40209</v>
      </c>
      <c r="B64" s="39">
        <f t="shared" si="0"/>
        <v>2455227.5</v>
      </c>
      <c r="C64" s="35">
        <f t="shared" si="1"/>
        <v>3910.1122922669997</v>
      </c>
      <c r="D64" s="35">
        <f t="shared" si="2"/>
        <v>-0.22519547800245732</v>
      </c>
      <c r="E64" s="34">
        <f t="shared" si="3"/>
        <v>-17.860213815051157</v>
      </c>
      <c r="F64" s="34">
        <f t="shared" si="4"/>
        <v>4.494504492631656</v>
      </c>
      <c r="G64" s="34">
        <f t="shared" si="5"/>
        <v>5.179489000079376</v>
      </c>
      <c r="H64" s="34">
        <f t="shared" si="6"/>
        <v>5.8311829000948725</v>
      </c>
      <c r="I64" s="34">
        <f t="shared" si="7"/>
        <v>6.463606731735446</v>
      </c>
      <c r="J64" s="34">
        <f t="shared" si="8"/>
        <v>16.719699970634114</v>
      </c>
      <c r="K64" s="53" t="str">
        <f t="shared" si="9"/>
        <v>16h43m</v>
      </c>
      <c r="L64" s="35">
        <f t="shared" si="10"/>
        <v>17.404684478081833</v>
      </c>
      <c r="M64" s="46" t="str">
        <f t="shared" si="11"/>
        <v>17h24m</v>
      </c>
      <c r="N64" s="34">
        <f t="shared" si="12"/>
        <v>18.05637837809733</v>
      </c>
      <c r="O64" s="47" t="str">
        <f t="shared" si="13"/>
        <v>18h3m</v>
      </c>
      <c r="P64" s="35">
        <f t="shared" si="14"/>
        <v>18.688802209737904</v>
      </c>
      <c r="Q64" s="45" t="str">
        <f t="shared" si="15"/>
        <v>18h41m</v>
      </c>
      <c r="R64" s="34">
        <f t="shared" si="16"/>
        <v>11.072786536529108</v>
      </c>
      <c r="S64" s="51" t="str">
        <f t="shared" si="17"/>
        <v>11,1h</v>
      </c>
      <c r="T64" s="34">
        <f t="shared" si="18"/>
        <v>5.7615887462670115</v>
      </c>
      <c r="U64" s="45" t="str">
        <f t="shared" si="19"/>
        <v>5h45m</v>
      </c>
      <c r="V64" s="35">
        <f t="shared" si="20"/>
        <v>6.394012577907585</v>
      </c>
      <c r="W64" s="47" t="str">
        <f t="shared" si="21"/>
        <v>6h23m</v>
      </c>
      <c r="X64" s="35">
        <f t="shared" si="22"/>
        <v>7.045706477923082</v>
      </c>
      <c r="Y64" s="46" t="str">
        <f t="shared" si="23"/>
        <v>7h2m</v>
      </c>
      <c r="Z64" s="34">
        <f t="shared" si="24"/>
        <v>7.730690985370801</v>
      </c>
      <c r="AA64" s="48" t="str">
        <f t="shared" si="25"/>
        <v>7h43m</v>
      </c>
      <c r="AB64" s="60"/>
      <c r="AC64" s="21">
        <f t="shared" si="27"/>
        <v>16.719699970634114</v>
      </c>
      <c r="AD64" s="21">
        <f t="shared" si="26"/>
        <v>18.688802209737904</v>
      </c>
      <c r="AE64" s="21">
        <f t="shared" si="28"/>
        <v>29.761588746267012</v>
      </c>
      <c r="AF64" s="55">
        <f t="shared" si="29"/>
        <v>31.7306909853708</v>
      </c>
      <c r="AG64" s="31">
        <v>24</v>
      </c>
      <c r="AH64" s="31"/>
    </row>
    <row r="65" spans="1:34" ht="11.25">
      <c r="A65" s="40">
        <f t="shared" si="30"/>
        <v>40210</v>
      </c>
      <c r="B65" s="39">
        <f t="shared" si="0"/>
        <v>2455228.5</v>
      </c>
      <c r="C65" s="35">
        <f t="shared" si="1"/>
        <v>3911.0979396185994</v>
      </c>
      <c r="D65" s="35">
        <f t="shared" si="2"/>
        <v>-0.22796159848001127</v>
      </c>
      <c r="E65" s="34">
        <f t="shared" si="3"/>
        <v>-17.78120722634164</v>
      </c>
      <c r="F65" s="34">
        <f t="shared" si="4"/>
        <v>4.502002304975096</v>
      </c>
      <c r="G65" s="34">
        <f t="shared" si="5"/>
        <v>5.186280344963873</v>
      </c>
      <c r="H65" s="34">
        <f t="shared" si="6"/>
        <v>5.837539370220935</v>
      </c>
      <c r="I65" s="34">
        <f t="shared" si="7"/>
        <v>6.469723069381931</v>
      </c>
      <c r="J65" s="34">
        <f t="shared" si="8"/>
        <v>16.729963903455108</v>
      </c>
      <c r="K65" s="53" t="str">
        <f t="shared" si="9"/>
        <v>16h43m</v>
      </c>
      <c r="L65" s="35">
        <f t="shared" si="10"/>
        <v>17.414241943443884</v>
      </c>
      <c r="M65" s="46" t="str">
        <f t="shared" si="11"/>
        <v>17h24m</v>
      </c>
      <c r="N65" s="34">
        <f t="shared" si="12"/>
        <v>18.065500968700945</v>
      </c>
      <c r="O65" s="47" t="str">
        <f t="shared" si="13"/>
        <v>18h3m</v>
      </c>
      <c r="P65" s="35">
        <f t="shared" si="14"/>
        <v>18.697684667861942</v>
      </c>
      <c r="Q65" s="45" t="str">
        <f t="shared" si="15"/>
        <v>18h41m</v>
      </c>
      <c r="R65" s="34">
        <f t="shared" si="16"/>
        <v>11.060553861236137</v>
      </c>
      <c r="S65" s="51" t="str">
        <f t="shared" si="17"/>
        <v>11,1h</v>
      </c>
      <c r="T65" s="34">
        <f t="shared" si="18"/>
        <v>5.7582385290980795</v>
      </c>
      <c r="U65" s="45" t="str">
        <f t="shared" si="19"/>
        <v>5h45m</v>
      </c>
      <c r="V65" s="35">
        <f t="shared" si="20"/>
        <v>6.390422228259076</v>
      </c>
      <c r="W65" s="47" t="str">
        <f t="shared" si="21"/>
        <v>6h23m</v>
      </c>
      <c r="X65" s="35">
        <f t="shared" si="22"/>
        <v>7.041681253516138</v>
      </c>
      <c r="Y65" s="46" t="str">
        <f t="shared" si="23"/>
        <v>7h2m</v>
      </c>
      <c r="Z65" s="34">
        <f t="shared" si="24"/>
        <v>7.725959293504915</v>
      </c>
      <c r="AA65" s="48" t="str">
        <f t="shared" si="25"/>
        <v>7h43m</v>
      </c>
      <c r="AB65" s="60"/>
      <c r="AC65" s="21">
        <f t="shared" si="27"/>
        <v>16.729963903455108</v>
      </c>
      <c r="AD65" s="21">
        <f t="shared" si="26"/>
        <v>18.697684667861942</v>
      </c>
      <c r="AE65" s="21">
        <f t="shared" si="28"/>
        <v>29.75823852909808</v>
      </c>
      <c r="AF65" s="55">
        <f t="shared" si="29"/>
        <v>31.725959293504914</v>
      </c>
      <c r="AG65" s="31">
        <v>24</v>
      </c>
      <c r="AH65" s="31"/>
    </row>
    <row r="66" spans="1:34" ht="11.25">
      <c r="A66" s="40">
        <f t="shared" si="30"/>
        <v>40211</v>
      </c>
      <c r="B66" s="39">
        <f t="shared" si="0"/>
        <v>2455229.5</v>
      </c>
      <c r="C66" s="35">
        <f t="shared" si="1"/>
        <v>3912.083586970199</v>
      </c>
      <c r="D66" s="35">
        <f t="shared" si="2"/>
        <v>-0.23051563348773066</v>
      </c>
      <c r="E66" s="34">
        <f t="shared" si="3"/>
        <v>-17.514447963487175</v>
      </c>
      <c r="F66" s="34">
        <f t="shared" si="4"/>
        <v>4.527224765261064</v>
      </c>
      <c r="G66" s="34">
        <f t="shared" si="5"/>
        <v>5.209156868984787</v>
      </c>
      <c r="H66" s="34">
        <f t="shared" si="6"/>
        <v>5.858975137201301</v>
      </c>
      <c r="I66" s="34">
        <f t="shared" si="7"/>
        <v>6.490370894851123</v>
      </c>
      <c r="J66" s="34">
        <f t="shared" si="8"/>
        <v>16.757740398748794</v>
      </c>
      <c r="K66" s="53" t="str">
        <f t="shared" si="9"/>
        <v>16h45m</v>
      </c>
      <c r="L66" s="35">
        <f t="shared" si="10"/>
        <v>17.43967250247252</v>
      </c>
      <c r="M66" s="46" t="str">
        <f t="shared" si="11"/>
        <v>17h26m</v>
      </c>
      <c r="N66" s="34">
        <f t="shared" si="12"/>
        <v>18.089490770689032</v>
      </c>
      <c r="O66" s="47" t="str">
        <f t="shared" si="13"/>
        <v>18h5m</v>
      </c>
      <c r="P66" s="35">
        <f t="shared" si="14"/>
        <v>18.720886528338855</v>
      </c>
      <c r="Q66" s="45" t="str">
        <f t="shared" si="15"/>
        <v>18h43m</v>
      </c>
      <c r="R66" s="34">
        <f t="shared" si="16"/>
        <v>11.019258210297751</v>
      </c>
      <c r="S66" s="51" t="str">
        <f t="shared" si="17"/>
        <v>11h</v>
      </c>
      <c r="T66" s="34">
        <f t="shared" si="18"/>
        <v>5.740144738636607</v>
      </c>
      <c r="U66" s="45" t="str">
        <f t="shared" si="19"/>
        <v>5h44m</v>
      </c>
      <c r="V66" s="35">
        <f t="shared" si="20"/>
        <v>6.371540496286429</v>
      </c>
      <c r="W66" s="47" t="str">
        <f t="shared" si="21"/>
        <v>6h22m</v>
      </c>
      <c r="X66" s="35">
        <f t="shared" si="22"/>
        <v>7.021358764502943</v>
      </c>
      <c r="Y66" s="46" t="str">
        <f t="shared" si="23"/>
        <v>7h1m</v>
      </c>
      <c r="Z66" s="34">
        <f t="shared" si="24"/>
        <v>7.7032908682266665</v>
      </c>
      <c r="AA66" s="48" t="str">
        <f t="shared" si="25"/>
        <v>7h42m</v>
      </c>
      <c r="AB66" s="60"/>
      <c r="AC66" s="21">
        <f t="shared" si="27"/>
        <v>16.757740398748794</v>
      </c>
      <c r="AD66" s="21">
        <f t="shared" si="26"/>
        <v>18.720886528338855</v>
      </c>
      <c r="AE66" s="21">
        <f t="shared" si="28"/>
        <v>29.74014473863661</v>
      </c>
      <c r="AF66" s="55">
        <f t="shared" si="29"/>
        <v>31.703290868226667</v>
      </c>
      <c r="AG66" s="31">
        <v>24</v>
      </c>
      <c r="AH66" s="31"/>
    </row>
    <row r="67" spans="1:34" ht="11.25">
      <c r="A67" s="40">
        <f t="shared" si="30"/>
        <v>40212</v>
      </c>
      <c r="B67" s="39">
        <f t="shared" si="0"/>
        <v>2455230.5</v>
      </c>
      <c r="C67" s="35">
        <f t="shared" si="1"/>
        <v>3913.0692343217997</v>
      </c>
      <c r="D67" s="35">
        <f t="shared" si="2"/>
        <v>-0.23285623095939154</v>
      </c>
      <c r="E67" s="34">
        <f t="shared" si="3"/>
        <v>-17.242512477929004</v>
      </c>
      <c r="F67" s="34">
        <f t="shared" si="4"/>
        <v>4.552791399014595</v>
      </c>
      <c r="G67" s="34">
        <f t="shared" si="5"/>
        <v>5.232393568861701</v>
      </c>
      <c r="H67" s="34">
        <f t="shared" si="6"/>
        <v>5.880786442410004</v>
      </c>
      <c r="I67" s="34">
        <f t="shared" si="7"/>
        <v>6.511415084500863</v>
      </c>
      <c r="J67" s="34">
        <f t="shared" si="8"/>
        <v>16.785647629973987</v>
      </c>
      <c r="K67" s="53" t="str">
        <f t="shared" si="9"/>
        <v>16h47m</v>
      </c>
      <c r="L67" s="35">
        <f t="shared" si="10"/>
        <v>17.465249799821095</v>
      </c>
      <c r="M67" s="46" t="str">
        <f t="shared" si="11"/>
        <v>17h27m</v>
      </c>
      <c r="N67" s="34">
        <f t="shared" si="12"/>
        <v>18.113642673369398</v>
      </c>
      <c r="O67" s="47" t="str">
        <f t="shared" si="13"/>
        <v>18h6m</v>
      </c>
      <c r="P67" s="35">
        <f t="shared" si="14"/>
        <v>18.744271315460253</v>
      </c>
      <c r="Q67" s="45" t="str">
        <f t="shared" si="15"/>
        <v>18h44m</v>
      </c>
      <c r="R67" s="34">
        <f t="shared" si="16"/>
        <v>10.977169830998275</v>
      </c>
      <c r="S67" s="51" t="str">
        <f t="shared" si="17"/>
        <v>11h</v>
      </c>
      <c r="T67" s="34">
        <f t="shared" si="18"/>
        <v>5.721441146458528</v>
      </c>
      <c r="U67" s="45" t="str">
        <f t="shared" si="19"/>
        <v>5h43m</v>
      </c>
      <c r="V67" s="35">
        <f t="shared" si="20"/>
        <v>6.352069788549387</v>
      </c>
      <c r="W67" s="47" t="str">
        <f t="shared" si="21"/>
        <v>6h21m</v>
      </c>
      <c r="X67" s="35">
        <f t="shared" si="22"/>
        <v>7.00046266209769</v>
      </c>
      <c r="Y67" s="46" t="str">
        <f t="shared" si="23"/>
        <v>7h0m</v>
      </c>
      <c r="Z67" s="34">
        <f t="shared" si="24"/>
        <v>7.680064831944796</v>
      </c>
      <c r="AA67" s="48" t="str">
        <f t="shared" si="25"/>
        <v>7h40m</v>
      </c>
      <c r="AB67" s="60"/>
      <c r="AC67" s="21">
        <f t="shared" si="27"/>
        <v>16.785647629973987</v>
      </c>
      <c r="AD67" s="21">
        <f t="shared" si="26"/>
        <v>18.744271315460253</v>
      </c>
      <c r="AE67" s="21">
        <f t="shared" si="28"/>
        <v>29.721441146458528</v>
      </c>
      <c r="AF67" s="55">
        <f t="shared" si="29"/>
        <v>31.680064831944797</v>
      </c>
      <c r="AG67" s="31">
        <v>24</v>
      </c>
      <c r="AH67" s="31"/>
    </row>
    <row r="68" spans="1:34" ht="11.25">
      <c r="A68" s="40">
        <f t="shared" si="30"/>
        <v>40213</v>
      </c>
      <c r="B68" s="39">
        <f t="shared" si="0"/>
        <v>2455231.5</v>
      </c>
      <c r="C68" s="35">
        <f t="shared" si="1"/>
        <v>3914.0548816733994</v>
      </c>
      <c r="D68" s="35">
        <f t="shared" si="2"/>
        <v>-0.2349822738790171</v>
      </c>
      <c r="E68" s="34">
        <f t="shared" si="3"/>
        <v>-16.965481137523266</v>
      </c>
      <c r="F68" s="34">
        <f t="shared" si="4"/>
        <v>4.578690253079679</v>
      </c>
      <c r="G68" s="34">
        <f t="shared" si="5"/>
        <v>5.255981319689001</v>
      </c>
      <c r="H68" s="34">
        <f t="shared" si="6"/>
        <v>5.902966457277657</v>
      </c>
      <c r="I68" s="34">
        <f t="shared" si="7"/>
        <v>6.532850883529257</v>
      </c>
      <c r="J68" s="34">
        <f t="shared" si="8"/>
        <v>16.813672526958694</v>
      </c>
      <c r="K68" s="53" t="str">
        <f t="shared" si="9"/>
        <v>16h48m</v>
      </c>
      <c r="L68" s="35">
        <f t="shared" si="10"/>
        <v>17.490963593568015</v>
      </c>
      <c r="M68" s="46" t="str">
        <f t="shared" si="11"/>
        <v>17h29m</v>
      </c>
      <c r="N68" s="34">
        <f t="shared" si="12"/>
        <v>18.137948731156673</v>
      </c>
      <c r="O68" s="47" t="str">
        <f t="shared" si="13"/>
        <v>18h8m</v>
      </c>
      <c r="P68" s="35">
        <f t="shared" si="14"/>
        <v>18.767833157408273</v>
      </c>
      <c r="Q68" s="45" t="str">
        <f t="shared" si="15"/>
        <v>18h46m</v>
      </c>
      <c r="R68" s="34">
        <f t="shared" si="16"/>
        <v>10.934298232941487</v>
      </c>
      <c r="S68" s="51" t="str">
        <f t="shared" si="17"/>
        <v>10,9h</v>
      </c>
      <c r="T68" s="34">
        <f t="shared" si="18"/>
        <v>5.70213139034976</v>
      </c>
      <c r="U68" s="45" t="str">
        <f t="shared" si="19"/>
        <v>5h42m</v>
      </c>
      <c r="V68" s="35">
        <f t="shared" si="20"/>
        <v>6.33201581660136</v>
      </c>
      <c r="W68" s="47" t="str">
        <f t="shared" si="21"/>
        <v>6h19m</v>
      </c>
      <c r="X68" s="35">
        <f t="shared" si="22"/>
        <v>6.979000954190016</v>
      </c>
      <c r="Y68" s="46" t="str">
        <f t="shared" si="23"/>
        <v>6h58m</v>
      </c>
      <c r="Z68" s="34">
        <f t="shared" si="24"/>
        <v>7.656292020799338</v>
      </c>
      <c r="AA68" s="48" t="str">
        <f t="shared" si="25"/>
        <v>7h39m</v>
      </c>
      <c r="AB68" s="60"/>
      <c r="AC68" s="21">
        <f t="shared" si="27"/>
        <v>16.813672526958694</v>
      </c>
      <c r="AD68" s="21">
        <f t="shared" si="26"/>
        <v>18.767833157408273</v>
      </c>
      <c r="AE68" s="21">
        <f t="shared" si="28"/>
        <v>29.70213139034976</v>
      </c>
      <c r="AF68" s="55">
        <f t="shared" si="29"/>
        <v>31.656292020799338</v>
      </c>
      <c r="AG68" s="31">
        <v>24</v>
      </c>
      <c r="AH68" s="31"/>
    </row>
    <row r="69" spans="1:34" ht="11.25">
      <c r="A69" s="40">
        <f t="shared" si="30"/>
        <v>40214</v>
      </c>
      <c r="B69" s="39">
        <f t="shared" si="0"/>
        <v>2455232.5</v>
      </c>
      <c r="C69" s="35">
        <f t="shared" si="1"/>
        <v>3915.0405290249996</v>
      </c>
      <c r="D69" s="35">
        <f t="shared" si="2"/>
        <v>-0.2368928811137304</v>
      </c>
      <c r="E69" s="34">
        <f t="shared" si="3"/>
        <v>-16.683435816155843</v>
      </c>
      <c r="F69" s="34">
        <f t="shared" si="4"/>
        <v>4.604909584032897</v>
      </c>
      <c r="G69" s="34">
        <f t="shared" si="5"/>
        <v>5.279911116111977</v>
      </c>
      <c r="H69" s="34">
        <f t="shared" si="6"/>
        <v>5.92550843346728</v>
      </c>
      <c r="I69" s="34">
        <f t="shared" si="7"/>
        <v>6.554673608431454</v>
      </c>
      <c r="J69" s="34">
        <f t="shared" si="8"/>
        <v>16.841802465146625</v>
      </c>
      <c r="K69" s="53" t="str">
        <f t="shared" si="9"/>
        <v>16h50m</v>
      </c>
      <c r="L69" s="35">
        <f t="shared" si="10"/>
        <v>17.516803997225704</v>
      </c>
      <c r="M69" s="46" t="str">
        <f t="shared" si="11"/>
        <v>17h31m</v>
      </c>
      <c r="N69" s="34">
        <f t="shared" si="12"/>
        <v>18.162401314581007</v>
      </c>
      <c r="O69" s="47" t="str">
        <f t="shared" si="13"/>
        <v>18h9m</v>
      </c>
      <c r="P69" s="35">
        <f t="shared" si="14"/>
        <v>18.791566489545183</v>
      </c>
      <c r="Q69" s="45" t="str">
        <f t="shared" si="15"/>
        <v>18h47m</v>
      </c>
      <c r="R69" s="34">
        <f t="shared" si="16"/>
        <v>10.890652783137094</v>
      </c>
      <c r="S69" s="51" t="str">
        <f t="shared" si="17"/>
        <v>10,9h</v>
      </c>
      <c r="T69" s="34">
        <f t="shared" si="18"/>
        <v>5.682219272682277</v>
      </c>
      <c r="U69" s="45" t="str">
        <f t="shared" si="19"/>
        <v>5h40m</v>
      </c>
      <c r="V69" s="35">
        <f t="shared" si="20"/>
        <v>6.311384447646451</v>
      </c>
      <c r="W69" s="47" t="str">
        <f t="shared" si="21"/>
        <v>6h18m</v>
      </c>
      <c r="X69" s="35">
        <f t="shared" si="22"/>
        <v>6.956981765001753</v>
      </c>
      <c r="Y69" s="46" t="str">
        <f t="shared" si="23"/>
        <v>6h57m</v>
      </c>
      <c r="Z69" s="34">
        <f t="shared" si="24"/>
        <v>7.631983297080834</v>
      </c>
      <c r="AA69" s="48" t="str">
        <f t="shared" si="25"/>
        <v>7h37m</v>
      </c>
      <c r="AB69" s="60"/>
      <c r="AC69" s="21">
        <f t="shared" si="27"/>
        <v>16.841802465146625</v>
      </c>
      <c r="AD69" s="21">
        <f t="shared" si="26"/>
        <v>18.791566489545183</v>
      </c>
      <c r="AE69" s="21">
        <f t="shared" si="28"/>
        <v>29.682219272682275</v>
      </c>
      <c r="AF69" s="55">
        <f t="shared" si="29"/>
        <v>31.631983297080833</v>
      </c>
      <c r="AG69" s="31">
        <v>24</v>
      </c>
      <c r="AH69" s="31"/>
    </row>
    <row r="70" spans="1:34" ht="11.25">
      <c r="A70" s="40">
        <f t="shared" si="30"/>
        <v>40215</v>
      </c>
      <c r="B70" s="39">
        <f t="shared" si="0"/>
        <v>2455233.5</v>
      </c>
      <c r="C70" s="35">
        <f t="shared" si="1"/>
        <v>3916.0261763765993</v>
      </c>
      <c r="D70" s="35">
        <f t="shared" si="2"/>
        <v>-0.23858740797275</v>
      </c>
      <c r="E70" s="34">
        <f t="shared" si="3"/>
        <v>-16.39645986954534</v>
      </c>
      <c r="F70" s="34">
        <f t="shared" si="4"/>
        <v>4.631437866134995</v>
      </c>
      <c r="G70" s="34">
        <f t="shared" si="5"/>
        <v>5.304174080049902</v>
      </c>
      <c r="H70" s="34">
        <f t="shared" si="6"/>
        <v>5.948405709532847</v>
      </c>
      <c r="I70" s="34">
        <f t="shared" si="7"/>
        <v>6.576878652908205</v>
      </c>
      <c r="J70" s="34">
        <f t="shared" si="8"/>
        <v>16.870025274107746</v>
      </c>
      <c r="K70" s="53" t="str">
        <f t="shared" si="9"/>
        <v>16h52m</v>
      </c>
      <c r="L70" s="35">
        <f t="shared" si="10"/>
        <v>17.542761488022656</v>
      </c>
      <c r="M70" s="46" t="str">
        <f t="shared" si="11"/>
        <v>17h32m</v>
      </c>
      <c r="N70" s="34">
        <f t="shared" si="12"/>
        <v>18.186993117505597</v>
      </c>
      <c r="O70" s="47" t="str">
        <f t="shared" si="13"/>
        <v>18h11m</v>
      </c>
      <c r="P70" s="35">
        <f t="shared" si="14"/>
        <v>18.815466060880958</v>
      </c>
      <c r="Q70" s="45" t="str">
        <f t="shared" si="15"/>
        <v>18h48m</v>
      </c>
      <c r="R70" s="34">
        <f t="shared" si="16"/>
        <v>10.846242694183587</v>
      </c>
      <c r="S70" s="51" t="str">
        <f t="shared" si="17"/>
        <v>10,8h</v>
      </c>
      <c r="T70" s="34">
        <f t="shared" si="18"/>
        <v>5.661708755064545</v>
      </c>
      <c r="U70" s="45" t="str">
        <f t="shared" si="19"/>
        <v>5h39m</v>
      </c>
      <c r="V70" s="35">
        <f t="shared" si="20"/>
        <v>6.290181698439903</v>
      </c>
      <c r="W70" s="47" t="str">
        <f t="shared" si="21"/>
        <v>6h17m</v>
      </c>
      <c r="X70" s="35">
        <f t="shared" si="22"/>
        <v>6.934413327922847</v>
      </c>
      <c r="Y70" s="46" t="str">
        <f t="shared" si="23"/>
        <v>6h56m</v>
      </c>
      <c r="Z70" s="34">
        <f t="shared" si="24"/>
        <v>7.607149541837755</v>
      </c>
      <c r="AA70" s="48" t="str">
        <f t="shared" si="25"/>
        <v>7h36m</v>
      </c>
      <c r="AB70" s="60"/>
      <c r="AC70" s="21">
        <f t="shared" si="27"/>
        <v>16.870025274107746</v>
      </c>
      <c r="AD70" s="21">
        <f t="shared" si="26"/>
        <v>18.815466060880958</v>
      </c>
      <c r="AE70" s="21">
        <f t="shared" si="28"/>
        <v>29.661708755064545</v>
      </c>
      <c r="AF70" s="55">
        <f t="shared" si="29"/>
        <v>31.607149541837757</v>
      </c>
      <c r="AG70" s="31">
        <v>24</v>
      </c>
      <c r="AH70" s="31"/>
    </row>
    <row r="71" spans="1:33" ht="11.25">
      <c r="A71" s="40">
        <f t="shared" si="30"/>
        <v>40216</v>
      </c>
      <c r="B71" s="39">
        <f t="shared" si="0"/>
        <v>2455234.5</v>
      </c>
      <c r="C71" s="35">
        <f t="shared" si="1"/>
        <v>3917.0118237281995</v>
      </c>
      <c r="D71" s="35">
        <f t="shared" si="2"/>
        <v>-0.24006544649201955</v>
      </c>
      <c r="E71" s="34">
        <f aca="true" t="shared" si="31" ref="E71:E134">-23.5*COS(RADIANS(0.985*(DAY(A71)+30.3*(MONTH(A71)-1))+10))</f>
        <v>-16.104638110608118</v>
      </c>
      <c r="F71" s="34">
        <f t="shared" si="4"/>
        <v>4.6582637981974795</v>
      </c>
      <c r="G71" s="34">
        <f aca="true" t="shared" si="32" ref="G71:G134">DEGREES(ACOS((SIN(RADIANS(-6))-SIN(RADIANS($A$2))*SIN(RADIANS(E71)))/(COS(RADIANS($A$2))*COS(RADIANS(E71)))))/360*24</f>
        <v>5.328761467687806</v>
      </c>
      <c r="H71" s="34">
        <f aca="true" t="shared" si="33" ref="H71:H134">DEGREES(ACOS((SIN(RADIANS(-12))-SIN(RADIANS($A$2))*SIN(RADIANS(E71)))/(COS(RADIANS($A$2))*COS(RADIANS(E71)))))/360*24</f>
        <v>5.971651717076891</v>
      </c>
      <c r="I71" s="34">
        <f aca="true" t="shared" si="34" ref="I71:I134">DEGREES(ACOS((SIN(RADIANS(-18))-SIN(RADIANS($A$2))*SIN(RADIANS(E71)))/(COS(RADIANS($A$2))*COS(RADIANS(E71)))))/360*24</f>
        <v>6.5994614934451805</v>
      </c>
      <c r="J71" s="34">
        <f aca="true" t="shared" si="35" ref="J71:J134">F71+12-D71</f>
        <v>16.8983292446895</v>
      </c>
      <c r="K71" s="53" t="str">
        <f t="shared" si="9"/>
        <v>16h53m</v>
      </c>
      <c r="L71" s="35">
        <f aca="true" t="shared" si="36" ref="L71:L134">G71+12-D71</f>
        <v>17.568826914179823</v>
      </c>
      <c r="M71" s="46" t="str">
        <f t="shared" si="11"/>
        <v>17h34m</v>
      </c>
      <c r="N71" s="34">
        <f aca="true" t="shared" si="37" ref="N71:N134">H71+12-D71</f>
        <v>18.21171716356891</v>
      </c>
      <c r="O71" s="47" t="str">
        <f t="shared" si="13"/>
        <v>18h12m</v>
      </c>
      <c r="P71" s="35">
        <f aca="true" t="shared" si="38" ref="P71:P134">I71+12-D71</f>
        <v>18.839526939937198</v>
      </c>
      <c r="Q71" s="45" t="str">
        <f t="shared" si="15"/>
        <v>18h50m</v>
      </c>
      <c r="R71" s="34">
        <f t="shared" si="16"/>
        <v>10.80107701310964</v>
      </c>
      <c r="S71" s="51" t="str">
        <f t="shared" si="17"/>
        <v>10,8h</v>
      </c>
      <c r="T71" s="34">
        <f aca="true" t="shared" si="39" ref="T71:T134">12-I71-D71</f>
        <v>5.640603953046839</v>
      </c>
      <c r="U71" s="45" t="str">
        <f t="shared" si="19"/>
        <v>5h38m</v>
      </c>
      <c r="V71" s="35">
        <f aca="true" t="shared" si="40" ref="V71:V134">12-H71-D71</f>
        <v>6.268413729415129</v>
      </c>
      <c r="W71" s="47" t="str">
        <f t="shared" si="21"/>
        <v>6h16m</v>
      </c>
      <c r="X71" s="35">
        <f aca="true" t="shared" si="41" ref="X71:X134">12-G71-D71</f>
        <v>6.911303978804214</v>
      </c>
      <c r="Y71" s="46" t="str">
        <f t="shared" si="23"/>
        <v>6h54m</v>
      </c>
      <c r="Z71" s="34">
        <f aca="true" t="shared" si="42" ref="Z71:Z134">12-F71-D71</f>
        <v>7.58180164829454</v>
      </c>
      <c r="AA71" s="48" t="str">
        <f t="shared" si="25"/>
        <v>7h34m</v>
      </c>
      <c r="AB71" s="60"/>
      <c r="AC71" s="21">
        <f t="shared" si="27"/>
        <v>16.8983292446895</v>
      </c>
      <c r="AD71" s="21">
        <f t="shared" si="26"/>
        <v>18.839526939937198</v>
      </c>
      <c r="AE71" s="21">
        <f t="shared" si="28"/>
        <v>29.64060395304684</v>
      </c>
      <c r="AF71" s="55">
        <f t="shared" si="29"/>
        <v>31.58180164829454</v>
      </c>
      <c r="AG71" s="31">
        <v>24</v>
      </c>
    </row>
    <row r="72" spans="1:33" ht="11.25">
      <c r="A72" s="40">
        <f t="shared" si="30"/>
        <v>40217</v>
      </c>
      <c r="B72" s="39">
        <f t="shared" si="0"/>
        <v>2455235.5</v>
      </c>
      <c r="C72" s="35">
        <f t="shared" si="1"/>
        <v>3917.9974710797997</v>
      </c>
      <c r="D72" s="35">
        <f t="shared" si="2"/>
        <v>-0.2413268254442724</v>
      </c>
      <c r="E72" s="34">
        <f t="shared" si="31"/>
        <v>-15.808056784392674</v>
      </c>
      <c r="F72" s="34">
        <f t="shared" si="4"/>
        <v>4.685376309406802</v>
      </c>
      <c r="G72" s="34">
        <f t="shared" si="32"/>
        <v>5.353664675749986</v>
      </c>
      <c r="H72" s="34">
        <f t="shared" si="33"/>
        <v>5.995239986409353</v>
      </c>
      <c r="I72" s="34">
        <f t="shared" si="34"/>
        <v>6.622417694562421</v>
      </c>
      <c r="J72" s="34">
        <f t="shared" si="35"/>
        <v>16.926703134851074</v>
      </c>
      <c r="K72" s="53" t="str">
        <f t="shared" si="9"/>
        <v>16h55m</v>
      </c>
      <c r="L72" s="35">
        <f t="shared" si="36"/>
        <v>17.594991501194258</v>
      </c>
      <c r="M72" s="46" t="str">
        <f t="shared" si="11"/>
        <v>17h35m</v>
      </c>
      <c r="N72" s="34">
        <f t="shared" si="37"/>
        <v>18.236566811853624</v>
      </c>
      <c r="O72" s="47" t="str">
        <f t="shared" si="13"/>
        <v>18h14m</v>
      </c>
      <c r="P72" s="35">
        <f t="shared" si="38"/>
        <v>18.863744520006694</v>
      </c>
      <c r="Q72" s="45" t="str">
        <f t="shared" si="15"/>
        <v>18h51m</v>
      </c>
      <c r="R72" s="34">
        <f t="shared" si="16"/>
        <v>10.755164610875156</v>
      </c>
      <c r="S72" s="51" t="str">
        <f t="shared" si="17"/>
        <v>10,8h</v>
      </c>
      <c r="T72" s="34">
        <f t="shared" si="39"/>
        <v>5.618909130881851</v>
      </c>
      <c r="U72" s="45" t="str">
        <f t="shared" si="19"/>
        <v>5h37m</v>
      </c>
      <c r="V72" s="35">
        <f t="shared" si="40"/>
        <v>6.246086839034919</v>
      </c>
      <c r="W72" s="47" t="str">
        <f t="shared" si="21"/>
        <v>6h14m</v>
      </c>
      <c r="X72" s="35">
        <f t="shared" si="41"/>
        <v>6.887662149694286</v>
      </c>
      <c r="Y72" s="46" t="str">
        <f t="shared" si="23"/>
        <v>6h53m</v>
      </c>
      <c r="Z72" s="34">
        <f t="shared" si="42"/>
        <v>7.55595051603747</v>
      </c>
      <c r="AA72" s="48" t="str">
        <f t="shared" si="25"/>
        <v>7h33m</v>
      </c>
      <c r="AB72" s="60"/>
      <c r="AC72" s="21">
        <f t="shared" si="27"/>
        <v>16.926703134851074</v>
      </c>
      <c r="AD72" s="21">
        <f t="shared" si="26"/>
        <v>18.863744520006694</v>
      </c>
      <c r="AE72" s="21">
        <f t="shared" si="28"/>
        <v>29.61890913088185</v>
      </c>
      <c r="AF72" s="55">
        <f t="shared" si="29"/>
        <v>31.55595051603747</v>
      </c>
      <c r="AG72" s="31">
        <v>24</v>
      </c>
    </row>
    <row r="73" spans="1:33" ht="11.25">
      <c r="A73" s="40">
        <f t="shared" si="30"/>
        <v>40218</v>
      </c>
      <c r="B73" s="39">
        <f t="shared" si="0"/>
        <v>2455236.5</v>
      </c>
      <c r="C73" s="35">
        <f t="shared" si="1"/>
        <v>3918.9831184313994</v>
      </c>
      <c r="D73" s="35">
        <f t="shared" si="2"/>
        <v>-0.24237161007466057</v>
      </c>
      <c r="E73" s="34">
        <f t="shared" si="31"/>
        <v>-15.506803542590772</v>
      </c>
      <c r="F73" s="34">
        <f t="shared" si="4"/>
        <v>4.712764564150184</v>
      </c>
      <c r="G73" s="34">
        <f t="shared" si="32"/>
        <v>5.378875247070295</v>
      </c>
      <c r="H73" s="34">
        <f t="shared" si="33"/>
        <v>6.019164151711493</v>
      </c>
      <c r="I73" s="34">
        <f t="shared" si="34"/>
        <v>6.645742913734555</v>
      </c>
      <c r="J73" s="34">
        <f t="shared" si="35"/>
        <v>16.955136174224844</v>
      </c>
      <c r="K73" s="53" t="str">
        <f t="shared" si="9"/>
        <v>16h57m</v>
      </c>
      <c r="L73" s="35">
        <f t="shared" si="36"/>
        <v>17.621246857144953</v>
      </c>
      <c r="M73" s="46" t="str">
        <f t="shared" si="11"/>
        <v>17h37m</v>
      </c>
      <c r="N73" s="34">
        <f t="shared" si="37"/>
        <v>18.261535761786153</v>
      </c>
      <c r="O73" s="47" t="str">
        <f t="shared" si="13"/>
        <v>18h15m</v>
      </c>
      <c r="P73" s="35">
        <f t="shared" si="38"/>
        <v>18.888114523809215</v>
      </c>
      <c r="Q73" s="45" t="str">
        <f t="shared" si="15"/>
        <v>18h53m</v>
      </c>
      <c r="R73" s="34">
        <f t="shared" si="16"/>
        <v>10.70851417253089</v>
      </c>
      <c r="S73" s="51" t="str">
        <f t="shared" si="17"/>
        <v>10,7h</v>
      </c>
      <c r="T73" s="34">
        <f t="shared" si="39"/>
        <v>5.5966286963401055</v>
      </c>
      <c r="U73" s="45" t="str">
        <f t="shared" si="19"/>
        <v>5h35m</v>
      </c>
      <c r="V73" s="35">
        <f t="shared" si="40"/>
        <v>6.223207458363167</v>
      </c>
      <c r="W73" s="47" t="str">
        <f t="shared" si="21"/>
        <v>6h13m</v>
      </c>
      <c r="X73" s="35">
        <f t="shared" si="41"/>
        <v>6.863496363004366</v>
      </c>
      <c r="Y73" s="46" t="str">
        <f t="shared" si="23"/>
        <v>6h51m</v>
      </c>
      <c r="Z73" s="34">
        <f t="shared" si="42"/>
        <v>7.529607045924476</v>
      </c>
      <c r="AA73" s="48" t="str">
        <f t="shared" si="25"/>
        <v>7h31m</v>
      </c>
      <c r="AB73" s="60"/>
      <c r="AC73" s="21">
        <f t="shared" si="27"/>
        <v>16.955136174224844</v>
      </c>
      <c r="AD73" s="21">
        <f t="shared" si="26"/>
        <v>18.888114523809215</v>
      </c>
      <c r="AE73" s="21">
        <f t="shared" si="28"/>
        <v>29.596628696340105</v>
      </c>
      <c r="AF73" s="55">
        <f t="shared" si="29"/>
        <v>31.529607045924475</v>
      </c>
      <c r="AG73" s="31">
        <v>24</v>
      </c>
    </row>
    <row r="74" spans="1:33" ht="11.25">
      <c r="A74" s="40">
        <f t="shared" si="30"/>
        <v>40219</v>
      </c>
      <c r="B74" s="39">
        <f t="shared" si="0"/>
        <v>2455237.5</v>
      </c>
      <c r="C74" s="35">
        <f t="shared" si="1"/>
        <v>3919.968765782999</v>
      </c>
      <c r="D74" s="35">
        <f t="shared" si="2"/>
        <v>-0.2432001015623992</v>
      </c>
      <c r="E74" s="34">
        <f t="shared" si="31"/>
        <v>-15.200967417632835</v>
      </c>
      <c r="F74" s="34">
        <f t="shared" si="4"/>
        <v>4.740417965887985</v>
      </c>
      <c r="G74" s="34">
        <f t="shared" si="32"/>
        <v>5.404384875475841</v>
      </c>
      <c r="H74" s="34">
        <f t="shared" si="33"/>
        <v>6.043417955710107</v>
      </c>
      <c r="I74" s="34">
        <f t="shared" si="34"/>
        <v>6.669432905983582</v>
      </c>
      <c r="J74" s="34">
        <f t="shared" si="35"/>
        <v>16.983618067450383</v>
      </c>
      <c r="K74" s="53" t="str">
        <f t="shared" si="9"/>
        <v>16h59m</v>
      </c>
      <c r="L74" s="35">
        <f t="shared" si="36"/>
        <v>17.64758497703824</v>
      </c>
      <c r="M74" s="46" t="str">
        <f t="shared" si="11"/>
        <v>17h38m</v>
      </c>
      <c r="N74" s="34">
        <f t="shared" si="37"/>
        <v>18.286618057272506</v>
      </c>
      <c r="O74" s="47" t="str">
        <f t="shared" si="13"/>
        <v>18h17m</v>
      </c>
      <c r="P74" s="35">
        <f t="shared" si="38"/>
        <v>18.91263300754598</v>
      </c>
      <c r="Q74" s="45" t="str">
        <f t="shared" si="15"/>
        <v>18h54m</v>
      </c>
      <c r="R74" s="34">
        <f t="shared" si="16"/>
        <v>10.661134188032836</v>
      </c>
      <c r="S74" s="51" t="str">
        <f t="shared" si="17"/>
        <v>10,7h</v>
      </c>
      <c r="T74" s="34">
        <f t="shared" si="39"/>
        <v>5.573767195578817</v>
      </c>
      <c r="U74" s="45" t="str">
        <f t="shared" si="19"/>
        <v>5h34m</v>
      </c>
      <c r="V74" s="35">
        <f t="shared" si="40"/>
        <v>6.199782145852292</v>
      </c>
      <c r="W74" s="47" t="str">
        <f t="shared" si="21"/>
        <v>6h11m</v>
      </c>
      <c r="X74" s="35">
        <f t="shared" si="41"/>
        <v>6.838815226086559</v>
      </c>
      <c r="Y74" s="46" t="str">
        <f t="shared" si="23"/>
        <v>6h50m</v>
      </c>
      <c r="Z74" s="34">
        <f t="shared" si="42"/>
        <v>7.502782135674415</v>
      </c>
      <c r="AA74" s="48" t="str">
        <f t="shared" si="25"/>
        <v>7h30m</v>
      </c>
      <c r="AB74" s="60"/>
      <c r="AC74" s="21">
        <f t="shared" si="27"/>
        <v>16.983618067450383</v>
      </c>
      <c r="AD74" s="21">
        <f t="shared" si="26"/>
        <v>18.91263300754598</v>
      </c>
      <c r="AE74" s="21">
        <f t="shared" si="28"/>
        <v>29.573767195578817</v>
      </c>
      <c r="AF74" s="55">
        <f t="shared" si="29"/>
        <v>31.502782135674416</v>
      </c>
      <c r="AG74" s="31">
        <v>24</v>
      </c>
    </row>
    <row r="75" spans="1:33" ht="11.25">
      <c r="A75" s="40">
        <f t="shared" si="30"/>
        <v>40220</v>
      </c>
      <c r="B75" s="39">
        <f t="shared" si="0"/>
        <v>2455238.5</v>
      </c>
      <c r="C75" s="35">
        <f t="shared" si="1"/>
        <v>3920.9544131345997</v>
      </c>
      <c r="D75" s="35">
        <f t="shared" si="2"/>
        <v>-0.24381283620919508</v>
      </c>
      <c r="E75" s="34">
        <f t="shared" si="31"/>
        <v>-14.890638796375308</v>
      </c>
      <c r="F75" s="34">
        <f t="shared" si="4"/>
        <v>4.768326160118146</v>
      </c>
      <c r="G75" s="34">
        <f t="shared" si="32"/>
        <v>5.43018541000227</v>
      </c>
      <c r="H75" s="34">
        <f t="shared" si="33"/>
        <v>6.067995253868611</v>
      </c>
      <c r="I75" s="34">
        <f t="shared" si="34"/>
        <v>6.693483528147145</v>
      </c>
      <c r="J75" s="34">
        <f t="shared" si="35"/>
        <v>17.01213899632734</v>
      </c>
      <c r="K75" s="53" t="str">
        <f t="shared" si="9"/>
        <v>17h0m</v>
      </c>
      <c r="L75" s="35">
        <f t="shared" si="36"/>
        <v>17.673998246211465</v>
      </c>
      <c r="M75" s="46" t="str">
        <f t="shared" si="11"/>
        <v>17h40m</v>
      </c>
      <c r="N75" s="34">
        <f t="shared" si="37"/>
        <v>18.311808090077804</v>
      </c>
      <c r="O75" s="47" t="str">
        <f t="shared" si="13"/>
        <v>18h18m</v>
      </c>
      <c r="P75" s="35">
        <f t="shared" si="38"/>
        <v>18.93729636435634</v>
      </c>
      <c r="Q75" s="45" t="str">
        <f t="shared" si="15"/>
        <v>18h56m</v>
      </c>
      <c r="R75" s="34">
        <f t="shared" si="16"/>
        <v>10.613032943705711</v>
      </c>
      <c r="S75" s="51" t="str">
        <f t="shared" si="17"/>
        <v>10,6h</v>
      </c>
      <c r="T75" s="34">
        <f t="shared" si="39"/>
        <v>5.55032930806205</v>
      </c>
      <c r="U75" s="45" t="str">
        <f t="shared" si="19"/>
        <v>5h33m</v>
      </c>
      <c r="V75" s="35">
        <f t="shared" si="40"/>
        <v>6.175817582340584</v>
      </c>
      <c r="W75" s="47" t="str">
        <f t="shared" si="21"/>
        <v>6h10m</v>
      </c>
      <c r="X75" s="35">
        <f t="shared" si="41"/>
        <v>6.813627426206925</v>
      </c>
      <c r="Y75" s="46" t="str">
        <f t="shared" si="23"/>
        <v>6h48m</v>
      </c>
      <c r="Z75" s="34">
        <f t="shared" si="42"/>
        <v>7.475486676091049</v>
      </c>
      <c r="AA75" s="48" t="str">
        <f t="shared" si="25"/>
        <v>7h28m</v>
      </c>
      <c r="AB75" s="60"/>
      <c r="AC75" s="21">
        <f t="shared" si="27"/>
        <v>17.01213899632734</v>
      </c>
      <c r="AD75" s="21">
        <f t="shared" si="26"/>
        <v>18.93729636435634</v>
      </c>
      <c r="AE75" s="21">
        <f t="shared" si="28"/>
        <v>29.55032930806205</v>
      </c>
      <c r="AF75" s="55">
        <f t="shared" si="29"/>
        <v>31.475486676091048</v>
      </c>
      <c r="AG75" s="31">
        <v>24</v>
      </c>
    </row>
    <row r="76" spans="1:33" ht="11.25">
      <c r="A76" s="40">
        <f t="shared" si="30"/>
        <v>40221</v>
      </c>
      <c r="B76" s="39">
        <f t="shared" si="0"/>
        <v>2455239.5</v>
      </c>
      <c r="C76" s="35">
        <f t="shared" si="1"/>
        <v>3921.9400604861994</v>
      </c>
      <c r="D76" s="35">
        <f t="shared" si="2"/>
        <v>-0.24421058435557066</v>
      </c>
      <c r="E76" s="34">
        <f t="shared" si="31"/>
        <v>-14.575909393387679</v>
      </c>
      <c r="F76" s="34">
        <f t="shared" si="4"/>
        <v>4.796479036478387</v>
      </c>
      <c r="G76" s="34">
        <f t="shared" si="32"/>
        <v>5.456268858459962</v>
      </c>
      <c r="H76" s="34">
        <f t="shared" si="33"/>
        <v>6.092890018102718</v>
      </c>
      <c r="I76" s="34">
        <f t="shared" si="34"/>
        <v>6.717890742826234</v>
      </c>
      <c r="J76" s="34">
        <f t="shared" si="35"/>
        <v>17.04068962083396</v>
      </c>
      <c r="K76" s="53" t="str">
        <f t="shared" si="9"/>
        <v>17h2m</v>
      </c>
      <c r="L76" s="35">
        <f t="shared" si="36"/>
        <v>17.700479442815535</v>
      </c>
      <c r="M76" s="46" t="str">
        <f t="shared" si="11"/>
        <v>17h42m</v>
      </c>
      <c r="N76" s="34">
        <f t="shared" si="37"/>
        <v>18.33710060245829</v>
      </c>
      <c r="O76" s="47" t="str">
        <f t="shared" si="13"/>
        <v>18h20m</v>
      </c>
      <c r="P76" s="35">
        <f t="shared" si="38"/>
        <v>18.962101327181806</v>
      </c>
      <c r="Q76" s="45" t="str">
        <f t="shared" si="15"/>
        <v>18h57m</v>
      </c>
      <c r="R76" s="34">
        <f t="shared" si="16"/>
        <v>10.56421851434753</v>
      </c>
      <c r="S76" s="51" t="str">
        <f t="shared" si="17"/>
        <v>10,6h</v>
      </c>
      <c r="T76" s="34">
        <f t="shared" si="39"/>
        <v>5.526319841529337</v>
      </c>
      <c r="U76" s="45" t="str">
        <f t="shared" si="19"/>
        <v>5h31m</v>
      </c>
      <c r="V76" s="35">
        <f t="shared" si="40"/>
        <v>6.151320566252853</v>
      </c>
      <c r="W76" s="47" t="str">
        <f t="shared" si="21"/>
        <v>6h9m</v>
      </c>
      <c r="X76" s="35">
        <f t="shared" si="41"/>
        <v>6.7879417258956085</v>
      </c>
      <c r="Y76" s="46" t="str">
        <f t="shared" si="23"/>
        <v>6h47m</v>
      </c>
      <c r="Z76" s="34">
        <f t="shared" si="42"/>
        <v>7.447731547877184</v>
      </c>
      <c r="AA76" s="48" t="str">
        <f t="shared" si="25"/>
        <v>7h26m</v>
      </c>
      <c r="AB76" s="60"/>
      <c r="AC76" s="21">
        <f t="shared" si="27"/>
        <v>17.04068962083396</v>
      </c>
      <c r="AD76" s="21">
        <f t="shared" si="26"/>
        <v>18.962101327181806</v>
      </c>
      <c r="AE76" s="21">
        <f t="shared" si="28"/>
        <v>29.526319841529336</v>
      </c>
      <c r="AF76" s="55">
        <f t="shared" si="29"/>
        <v>31.447731547877183</v>
      </c>
      <c r="AG76" s="31">
        <v>24</v>
      </c>
    </row>
    <row r="77" spans="1:33" ht="11.25">
      <c r="A77" s="40">
        <f t="shared" si="30"/>
        <v>40222</v>
      </c>
      <c r="B77" s="39">
        <f t="shared" si="0"/>
        <v>2455240.5</v>
      </c>
      <c r="C77" s="35">
        <f t="shared" si="1"/>
        <v>3922.925707837799</v>
      </c>
      <c r="D77" s="35">
        <f t="shared" si="2"/>
        <v>-0.24439434902647228</v>
      </c>
      <c r="E77" s="34">
        <f t="shared" si="31"/>
        <v>-14.256872223847173</v>
      </c>
      <c r="F77" s="34">
        <f t="shared" si="4"/>
        <v>4.824866730031677</v>
      </c>
      <c r="G77" s="34">
        <f t="shared" si="32"/>
        <v>5.482627390371459</v>
      </c>
      <c r="H77" s="34">
        <f t="shared" si="33"/>
        <v>6.118096340029461</v>
      </c>
      <c r="I77" s="34">
        <f t="shared" si="34"/>
        <v>6.742650622017141</v>
      </c>
      <c r="J77" s="34">
        <f t="shared" si="35"/>
        <v>17.069261079058148</v>
      </c>
      <c r="K77" s="53" t="str">
        <f t="shared" si="9"/>
        <v>17h4m</v>
      </c>
      <c r="L77" s="35">
        <f t="shared" si="36"/>
        <v>17.72702173939793</v>
      </c>
      <c r="M77" s="46" t="str">
        <f t="shared" si="11"/>
        <v>17h43m</v>
      </c>
      <c r="N77" s="34">
        <f t="shared" si="37"/>
        <v>18.36249068905593</v>
      </c>
      <c r="O77" s="47" t="str">
        <f t="shared" si="13"/>
        <v>18h21m</v>
      </c>
      <c r="P77" s="35">
        <f t="shared" si="38"/>
        <v>18.987044971043613</v>
      </c>
      <c r="Q77" s="45" t="str">
        <f t="shared" si="15"/>
        <v>18h59m</v>
      </c>
      <c r="R77" s="34">
        <f t="shared" si="16"/>
        <v>10.514698755965718</v>
      </c>
      <c r="S77" s="51" t="str">
        <f t="shared" si="17"/>
        <v>10,5h</v>
      </c>
      <c r="T77" s="34">
        <f t="shared" si="39"/>
        <v>5.501743727009331</v>
      </c>
      <c r="U77" s="45" t="str">
        <f t="shared" si="19"/>
        <v>5h30m</v>
      </c>
      <c r="V77" s="35">
        <f t="shared" si="40"/>
        <v>6.126298008997011</v>
      </c>
      <c r="W77" s="47" t="str">
        <f t="shared" si="21"/>
        <v>6h7m</v>
      </c>
      <c r="X77" s="35">
        <f t="shared" si="41"/>
        <v>6.761766958655014</v>
      </c>
      <c r="Y77" s="46" t="str">
        <f t="shared" si="23"/>
        <v>6h45m</v>
      </c>
      <c r="Z77" s="34">
        <f t="shared" si="42"/>
        <v>7.419527618994795</v>
      </c>
      <c r="AA77" s="48" t="str">
        <f t="shared" si="25"/>
        <v>7h25m</v>
      </c>
      <c r="AB77" s="60"/>
      <c r="AC77" s="21">
        <f t="shared" si="27"/>
        <v>17.069261079058148</v>
      </c>
      <c r="AD77" s="21">
        <f t="shared" si="26"/>
        <v>18.987044971043613</v>
      </c>
      <c r="AE77" s="21">
        <f t="shared" si="28"/>
        <v>29.50174372700933</v>
      </c>
      <c r="AF77" s="55">
        <f t="shared" si="29"/>
        <v>31.419527618994795</v>
      </c>
      <c r="AG77" s="31">
        <v>24</v>
      </c>
    </row>
    <row r="78" spans="1:33" ht="11.25">
      <c r="A78" s="40">
        <f t="shared" si="30"/>
        <v>40223</v>
      </c>
      <c r="B78" s="39">
        <f t="shared" si="0"/>
        <v>2455241.5</v>
      </c>
      <c r="C78" s="35">
        <f t="shared" si="1"/>
        <v>3923.9113551893997</v>
      </c>
      <c r="D78" s="35">
        <f t="shared" si="2"/>
        <v>-0.24436536430792327</v>
      </c>
      <c r="E78" s="34">
        <f t="shared" si="31"/>
        <v>-13.933621576049013</v>
      </c>
      <c r="F78" s="34">
        <f t="shared" si="4"/>
        <v>4.853479621780191</v>
      </c>
      <c r="G78" s="34">
        <f t="shared" si="32"/>
        <v>5.50925333930126</v>
      </c>
      <c r="H78" s="34">
        <f t="shared" si="33"/>
        <v>6.143608433759228</v>
      </c>
      <c r="I78" s="34">
        <f t="shared" si="34"/>
        <v>6.767759350433484</v>
      </c>
      <c r="J78" s="34">
        <f t="shared" si="35"/>
        <v>17.097844986088116</v>
      </c>
      <c r="K78" s="53" t="str">
        <f t="shared" si="9"/>
        <v>17h5m</v>
      </c>
      <c r="L78" s="35">
        <f t="shared" si="36"/>
        <v>17.753618703609185</v>
      </c>
      <c r="M78" s="46" t="str">
        <f t="shared" si="11"/>
        <v>17h45m</v>
      </c>
      <c r="N78" s="34">
        <f t="shared" si="37"/>
        <v>18.38797379806715</v>
      </c>
      <c r="O78" s="47" t="str">
        <f t="shared" si="13"/>
        <v>18h23m</v>
      </c>
      <c r="P78" s="35">
        <f t="shared" si="38"/>
        <v>19.012124714741407</v>
      </c>
      <c r="Q78" s="45" t="str">
        <f t="shared" si="15"/>
        <v>19h0m</v>
      </c>
      <c r="R78" s="34">
        <f t="shared" si="16"/>
        <v>10.464481299133032</v>
      </c>
      <c r="S78" s="51" t="str">
        <f t="shared" si="17"/>
        <v>10,5h</v>
      </c>
      <c r="T78" s="34">
        <f t="shared" si="39"/>
        <v>5.47660601387444</v>
      </c>
      <c r="U78" s="45" t="str">
        <f t="shared" si="19"/>
        <v>5h28m</v>
      </c>
      <c r="V78" s="35">
        <f t="shared" si="40"/>
        <v>6.1007569305486955</v>
      </c>
      <c r="W78" s="47" t="str">
        <f t="shared" si="21"/>
        <v>6h6m</v>
      </c>
      <c r="X78" s="35">
        <f t="shared" si="41"/>
        <v>6.735112025006663</v>
      </c>
      <c r="Y78" s="46" t="str">
        <f t="shared" si="23"/>
        <v>6h44m</v>
      </c>
      <c r="Z78" s="34">
        <f t="shared" si="42"/>
        <v>7.390885742527733</v>
      </c>
      <c r="AA78" s="48" t="str">
        <f t="shared" si="25"/>
        <v>7h23m</v>
      </c>
      <c r="AB78" s="60"/>
      <c r="AC78" s="21">
        <f t="shared" si="27"/>
        <v>17.097844986088116</v>
      </c>
      <c r="AD78" s="21">
        <f t="shared" si="26"/>
        <v>19.012124714741407</v>
      </c>
      <c r="AE78" s="21">
        <f t="shared" si="28"/>
        <v>29.476606013874438</v>
      </c>
      <c r="AF78" s="55">
        <f t="shared" si="29"/>
        <v>31.390885742527733</v>
      </c>
      <c r="AG78" s="31">
        <v>24</v>
      </c>
    </row>
    <row r="79" spans="1:33" ht="11.25">
      <c r="A79" s="40">
        <f t="shared" si="30"/>
        <v>40224</v>
      </c>
      <c r="B79" s="39">
        <f t="shared" si="0"/>
        <v>2455242.5</v>
      </c>
      <c r="C79" s="35">
        <f t="shared" si="1"/>
        <v>3924.8970025409994</v>
      </c>
      <c r="D79" s="35">
        <f t="shared" si="2"/>
        <v>-0.24412509345675634</v>
      </c>
      <c r="E79" s="34">
        <f t="shared" si="31"/>
        <v>-13.606252983540461</v>
      </c>
      <c r="F79" s="34">
        <f t="shared" si="4"/>
        <v>4.882308338452131</v>
      </c>
      <c r="G79" s="34">
        <f t="shared" si="32"/>
        <v>5.536139204599682</v>
      </c>
      <c r="H79" s="34">
        <f t="shared" si="33"/>
        <v>6.169420638241195</v>
      </c>
      <c r="I79" s="34">
        <f t="shared" si="34"/>
        <v>6.793213228524715</v>
      </c>
      <c r="J79" s="34">
        <f t="shared" si="35"/>
        <v>17.126433431908886</v>
      </c>
      <c r="K79" s="53" t="str">
        <f t="shared" si="9"/>
        <v>17h7m</v>
      </c>
      <c r="L79" s="35">
        <f t="shared" si="36"/>
        <v>17.780264298056437</v>
      </c>
      <c r="M79" s="46" t="str">
        <f t="shared" si="11"/>
        <v>17h46m</v>
      </c>
      <c r="N79" s="34">
        <f t="shared" si="37"/>
        <v>18.41354573169795</v>
      </c>
      <c r="O79" s="47" t="str">
        <f t="shared" si="13"/>
        <v>18h24m</v>
      </c>
      <c r="P79" s="35">
        <f t="shared" si="38"/>
        <v>19.03733832198147</v>
      </c>
      <c r="Q79" s="45" t="str">
        <f t="shared" si="15"/>
        <v>19h2m</v>
      </c>
      <c r="R79" s="34">
        <f t="shared" si="16"/>
        <v>10.413573542950573</v>
      </c>
      <c r="S79" s="51" t="str">
        <f t="shared" si="17"/>
        <v>10,4h</v>
      </c>
      <c r="T79" s="34">
        <f t="shared" si="39"/>
        <v>5.450911864932041</v>
      </c>
      <c r="U79" s="45" t="str">
        <f t="shared" si="19"/>
        <v>5h27m</v>
      </c>
      <c r="V79" s="35">
        <f t="shared" si="40"/>
        <v>6.074704455215562</v>
      </c>
      <c r="W79" s="47" t="str">
        <f t="shared" si="21"/>
        <v>6h4m</v>
      </c>
      <c r="X79" s="35">
        <f t="shared" si="41"/>
        <v>6.707985888857075</v>
      </c>
      <c r="Y79" s="46" t="str">
        <f t="shared" si="23"/>
        <v>6h42m</v>
      </c>
      <c r="Z79" s="34">
        <f t="shared" si="42"/>
        <v>7.361816755004625</v>
      </c>
      <c r="AA79" s="48" t="str">
        <f t="shared" si="25"/>
        <v>7h21m</v>
      </c>
      <c r="AB79" s="60"/>
      <c r="AC79" s="21">
        <f t="shared" si="27"/>
        <v>17.126433431908886</v>
      </c>
      <c r="AD79" s="21">
        <f t="shared" si="26"/>
        <v>19.03733832198147</v>
      </c>
      <c r="AE79" s="21">
        <f t="shared" si="28"/>
        <v>29.450911864932042</v>
      </c>
      <c r="AF79" s="55">
        <f t="shared" si="29"/>
        <v>31.361816755004625</v>
      </c>
      <c r="AG79" s="31">
        <v>24</v>
      </c>
    </row>
    <row r="80" spans="1:33" ht="11.25">
      <c r="A80" s="40">
        <f t="shared" si="30"/>
        <v>40225</v>
      </c>
      <c r="B80" s="39">
        <f t="shared" si="0"/>
        <v>2455243.5</v>
      </c>
      <c r="C80" s="35">
        <f t="shared" si="1"/>
        <v>3925.8826498925996</v>
      </c>
      <c r="D80" s="35">
        <f t="shared" si="2"/>
        <v>-0.24367522674579567</v>
      </c>
      <c r="E80" s="34">
        <f t="shared" si="31"/>
        <v>-13.274863196886784</v>
      </c>
      <c r="F80" s="34">
        <f t="shared" si="4"/>
        <v>4.911343751605107</v>
      </c>
      <c r="G80" s="34">
        <f t="shared" si="32"/>
        <v>5.563277652582874</v>
      </c>
      <c r="H80" s="34">
        <f t="shared" si="33"/>
        <v>6.195527419173228</v>
      </c>
      <c r="I80" s="34">
        <f t="shared" si="34"/>
        <v>6.8190086751984165</v>
      </c>
      <c r="J80" s="34">
        <f t="shared" si="35"/>
        <v>17.155018978350903</v>
      </c>
      <c r="K80" s="53" t="str">
        <f t="shared" si="9"/>
        <v>17h9m</v>
      </c>
      <c r="L80" s="35">
        <f t="shared" si="36"/>
        <v>17.806952879328673</v>
      </c>
      <c r="M80" s="46" t="str">
        <f t="shared" si="11"/>
        <v>17h48m</v>
      </c>
      <c r="N80" s="34">
        <f t="shared" si="37"/>
        <v>18.439202645919025</v>
      </c>
      <c r="O80" s="47" t="str">
        <f t="shared" si="13"/>
        <v>18h26m</v>
      </c>
      <c r="P80" s="35">
        <f t="shared" si="38"/>
        <v>19.062683901944215</v>
      </c>
      <c r="Q80" s="45" t="str">
        <f t="shared" si="15"/>
        <v>19h3m</v>
      </c>
      <c r="R80" s="34">
        <f t="shared" si="16"/>
        <v>10.361982649603164</v>
      </c>
      <c r="S80" s="51" t="str">
        <f t="shared" si="17"/>
        <v>10,4h</v>
      </c>
      <c r="T80" s="34">
        <f t="shared" si="39"/>
        <v>5.4246665515473795</v>
      </c>
      <c r="U80" s="45" t="str">
        <f t="shared" si="19"/>
        <v>5h25m</v>
      </c>
      <c r="V80" s="35">
        <f t="shared" si="40"/>
        <v>6.048147807572568</v>
      </c>
      <c r="W80" s="47" t="str">
        <f t="shared" si="21"/>
        <v>6h2m</v>
      </c>
      <c r="X80" s="35">
        <f t="shared" si="41"/>
        <v>6.680397574162922</v>
      </c>
      <c r="Y80" s="46" t="str">
        <f t="shared" si="23"/>
        <v>6h40m</v>
      </c>
      <c r="Z80" s="34">
        <f t="shared" si="42"/>
        <v>7.332331475140689</v>
      </c>
      <c r="AA80" s="48" t="str">
        <f t="shared" si="25"/>
        <v>7h19m</v>
      </c>
      <c r="AB80" s="60"/>
      <c r="AC80" s="21">
        <f t="shared" si="27"/>
        <v>17.155018978350903</v>
      </c>
      <c r="AD80" s="21">
        <f t="shared" si="26"/>
        <v>19.062683901944215</v>
      </c>
      <c r="AE80" s="21">
        <f t="shared" si="28"/>
        <v>29.42466655154738</v>
      </c>
      <c r="AF80" s="55">
        <f t="shared" si="29"/>
        <v>31.33233147514069</v>
      </c>
      <c r="AG80" s="31">
        <v>24</v>
      </c>
    </row>
    <row r="81" spans="1:33" ht="11.25">
      <c r="A81" s="40">
        <f t="shared" si="30"/>
        <v>40226</v>
      </c>
      <c r="B81" s="39">
        <f t="shared" si="0"/>
        <v>2455244.5</v>
      </c>
      <c r="C81" s="35">
        <f t="shared" si="1"/>
        <v>3926.8682972441993</v>
      </c>
      <c r="D81" s="35">
        <f t="shared" si="2"/>
        <v>-0.24301767904716293</v>
      </c>
      <c r="E81" s="34">
        <f t="shared" si="31"/>
        <v>-12.939550155077619</v>
      </c>
      <c r="F81" s="34">
        <f t="shared" si="4"/>
        <v>4.940576976088523</v>
      </c>
      <c r="G81" s="34">
        <f t="shared" si="32"/>
        <v>5.590661517171362</v>
      </c>
      <c r="H81" s="34">
        <f t="shared" si="33"/>
        <v>6.221923370487831</v>
      </c>
      <c r="I81" s="34">
        <f t="shared" si="34"/>
        <v>6.845142230254165</v>
      </c>
      <c r="J81" s="34">
        <f t="shared" si="35"/>
        <v>17.183594655135686</v>
      </c>
      <c r="K81" s="53" t="str">
        <f t="shared" si="9"/>
        <v>17h11m</v>
      </c>
      <c r="L81" s="35">
        <f t="shared" si="36"/>
        <v>17.833679196218526</v>
      </c>
      <c r="M81" s="46" t="str">
        <f t="shared" si="11"/>
        <v>17h50m</v>
      </c>
      <c r="N81" s="34">
        <f t="shared" si="37"/>
        <v>18.464941049534993</v>
      </c>
      <c r="O81" s="47" t="str">
        <f t="shared" si="13"/>
        <v>18h27m</v>
      </c>
      <c r="P81" s="35">
        <f t="shared" si="38"/>
        <v>19.08815990930133</v>
      </c>
      <c r="Q81" s="45" t="str">
        <f t="shared" si="15"/>
        <v>19h5m</v>
      </c>
      <c r="R81" s="34">
        <f t="shared" si="16"/>
        <v>10.30971553949167</v>
      </c>
      <c r="S81" s="51" t="str">
        <f t="shared" si="17"/>
        <v>10,3h</v>
      </c>
      <c r="T81" s="34">
        <f t="shared" si="39"/>
        <v>5.397875448792997</v>
      </c>
      <c r="U81" s="45" t="str">
        <f t="shared" si="19"/>
        <v>5h23m</v>
      </c>
      <c r="V81" s="35">
        <f t="shared" si="40"/>
        <v>6.021094308559332</v>
      </c>
      <c r="W81" s="47" t="str">
        <f t="shared" si="21"/>
        <v>6h1m</v>
      </c>
      <c r="X81" s="35">
        <f t="shared" si="41"/>
        <v>6.652356161875801</v>
      </c>
      <c r="Y81" s="46" t="str">
        <f t="shared" si="23"/>
        <v>6h39m</v>
      </c>
      <c r="Z81" s="34">
        <f t="shared" si="42"/>
        <v>7.30244070295864</v>
      </c>
      <c r="AA81" s="48" t="str">
        <f t="shared" si="25"/>
        <v>7h18m</v>
      </c>
      <c r="AB81" s="60"/>
      <c r="AC81" s="21">
        <f t="shared" si="27"/>
        <v>17.183594655135686</v>
      </c>
      <c r="AD81" s="21">
        <f t="shared" si="26"/>
        <v>19.08815990930133</v>
      </c>
      <c r="AE81" s="21">
        <f t="shared" si="28"/>
        <v>29.397875448793</v>
      </c>
      <c r="AF81" s="55">
        <f t="shared" si="29"/>
        <v>31.30244070295864</v>
      </c>
      <c r="AG81" s="31">
        <v>24</v>
      </c>
    </row>
    <row r="82" spans="1:33" ht="11.25">
      <c r="A82" s="40">
        <f t="shared" si="30"/>
        <v>40227</v>
      </c>
      <c r="B82" s="39">
        <f t="shared" si="0"/>
        <v>2455245.5</v>
      </c>
      <c r="C82" s="35">
        <f t="shared" si="1"/>
        <v>3927.8539445957995</v>
      </c>
      <c r="D82" s="35">
        <f t="shared" si="2"/>
        <v>-0.2421545871566908</v>
      </c>
      <c r="E82" s="34">
        <f t="shared" si="31"/>
        <v>-12.600412956582039</v>
      </c>
      <c r="F82" s="34">
        <f t="shared" si="4"/>
        <v>4.969999367906352</v>
      </c>
      <c r="G82" s="34">
        <f t="shared" si="32"/>
        <v>5.6182838000095225</v>
      </c>
      <c r="H82" s="34">
        <f t="shared" si="33"/>
        <v>6.248603215426108</v>
      </c>
      <c r="I82" s="34">
        <f t="shared" si="34"/>
        <v>6.871610556537428</v>
      </c>
      <c r="J82" s="34">
        <f t="shared" si="35"/>
        <v>17.212153955063044</v>
      </c>
      <c r="K82" s="53" t="str">
        <f t="shared" si="9"/>
        <v>17h12m</v>
      </c>
      <c r="L82" s="35">
        <f t="shared" si="36"/>
        <v>17.860438387166212</v>
      </c>
      <c r="M82" s="46" t="str">
        <f t="shared" si="11"/>
        <v>17h51m</v>
      </c>
      <c r="N82" s="34">
        <f t="shared" si="37"/>
        <v>18.4907578025828</v>
      </c>
      <c r="O82" s="47" t="str">
        <f t="shared" si="13"/>
        <v>18h29m</v>
      </c>
      <c r="P82" s="35">
        <f t="shared" si="38"/>
        <v>19.113765143694117</v>
      </c>
      <c r="Q82" s="45" t="str">
        <f t="shared" si="15"/>
        <v>19h6m</v>
      </c>
      <c r="R82" s="34">
        <f t="shared" si="16"/>
        <v>10.256778886925145</v>
      </c>
      <c r="S82" s="51" t="str">
        <f t="shared" si="17"/>
        <v>10,3h</v>
      </c>
      <c r="T82" s="34">
        <f t="shared" si="39"/>
        <v>5.370544030619262</v>
      </c>
      <c r="U82" s="45" t="str">
        <f t="shared" si="19"/>
        <v>5h22m</v>
      </c>
      <c r="V82" s="35">
        <f t="shared" si="40"/>
        <v>5.993551371730582</v>
      </c>
      <c r="W82" s="47" t="str">
        <f t="shared" si="21"/>
        <v>5h59m</v>
      </c>
      <c r="X82" s="35">
        <f t="shared" si="41"/>
        <v>6.623870787147168</v>
      </c>
      <c r="Y82" s="46" t="str">
        <f t="shared" si="23"/>
        <v>6h37m</v>
      </c>
      <c r="Z82" s="34">
        <f t="shared" si="42"/>
        <v>7.2721552192503385</v>
      </c>
      <c r="AA82" s="48" t="str">
        <f t="shared" si="25"/>
        <v>7h16m</v>
      </c>
      <c r="AB82" s="60"/>
      <c r="AC82" s="21">
        <f t="shared" si="27"/>
        <v>17.212153955063044</v>
      </c>
      <c r="AD82" s="21">
        <f t="shared" si="26"/>
        <v>19.113765143694117</v>
      </c>
      <c r="AE82" s="21">
        <f t="shared" si="28"/>
        <v>29.370544030619264</v>
      </c>
      <c r="AF82" s="55">
        <f t="shared" si="29"/>
        <v>31.272155219250337</v>
      </c>
      <c r="AG82" s="31">
        <v>24</v>
      </c>
    </row>
    <row r="83" spans="1:33" ht="11.25">
      <c r="A83" s="40">
        <f t="shared" si="30"/>
        <v>40228</v>
      </c>
      <c r="B83" s="39">
        <f t="shared" si="0"/>
        <v>2455246.5</v>
      </c>
      <c r="C83" s="35">
        <f t="shared" si="1"/>
        <v>3928.8395919473996</v>
      </c>
      <c r="D83" s="35">
        <f t="shared" si="2"/>
        <v>-0.24108830686273267</v>
      </c>
      <c r="E83" s="34">
        <f t="shared" si="31"/>
        <v>-12.257551830060985</v>
      </c>
      <c r="F83" s="34">
        <f t="shared" si="4"/>
        <v>4.999602521520253</v>
      </c>
      <c r="G83" s="34">
        <f t="shared" si="32"/>
        <v>5.646137670088415</v>
      </c>
      <c r="H83" s="34">
        <f t="shared" si="33"/>
        <v>6.275561807212036</v>
      </c>
      <c r="I83" s="34">
        <f t="shared" si="34"/>
        <v>6.898410441822355</v>
      </c>
      <c r="J83" s="34">
        <f t="shared" si="35"/>
        <v>17.240690828382984</v>
      </c>
      <c r="K83" s="53" t="str">
        <f t="shared" si="9"/>
        <v>17h14m</v>
      </c>
      <c r="L83" s="35">
        <f t="shared" si="36"/>
        <v>17.887225976951147</v>
      </c>
      <c r="M83" s="46" t="str">
        <f t="shared" si="11"/>
        <v>17h53m</v>
      </c>
      <c r="N83" s="34">
        <f t="shared" si="37"/>
        <v>18.516650114074768</v>
      </c>
      <c r="O83" s="47" t="str">
        <f t="shared" si="13"/>
        <v>18h30m</v>
      </c>
      <c r="P83" s="35">
        <f t="shared" si="38"/>
        <v>19.13949874868509</v>
      </c>
      <c r="Q83" s="45" t="str">
        <f t="shared" si="15"/>
        <v>19h8m</v>
      </c>
      <c r="R83" s="34">
        <f t="shared" si="16"/>
        <v>10.20317911635529</v>
      </c>
      <c r="S83" s="51" t="str">
        <f t="shared" si="17"/>
        <v>10,2h</v>
      </c>
      <c r="T83" s="34">
        <f t="shared" si="39"/>
        <v>5.342677865040378</v>
      </c>
      <c r="U83" s="45" t="str">
        <f t="shared" si="19"/>
        <v>5h20m</v>
      </c>
      <c r="V83" s="35">
        <f t="shared" si="40"/>
        <v>5.965526499650697</v>
      </c>
      <c r="W83" s="47" t="str">
        <f t="shared" si="21"/>
        <v>5h57m</v>
      </c>
      <c r="X83" s="35">
        <f t="shared" si="41"/>
        <v>6.594950636774318</v>
      </c>
      <c r="Y83" s="46" t="str">
        <f t="shared" si="23"/>
        <v>6h35m</v>
      </c>
      <c r="Z83" s="34">
        <f t="shared" si="42"/>
        <v>7.24148578534248</v>
      </c>
      <c r="AA83" s="48" t="str">
        <f t="shared" si="25"/>
        <v>7h14m</v>
      </c>
      <c r="AB83" s="60"/>
      <c r="AC83" s="21">
        <f t="shared" si="27"/>
        <v>17.240690828382984</v>
      </c>
      <c r="AD83" s="21">
        <f t="shared" si="26"/>
        <v>19.13949874868509</v>
      </c>
      <c r="AE83" s="21">
        <f t="shared" si="28"/>
        <v>29.34267786504038</v>
      </c>
      <c r="AF83" s="55">
        <f t="shared" si="29"/>
        <v>31.24148578534248</v>
      </c>
      <c r="AG83" s="31">
        <v>24</v>
      </c>
    </row>
    <row r="84" spans="1:33" ht="11.25">
      <c r="A84" s="40">
        <f t="shared" si="30"/>
        <v>40229</v>
      </c>
      <c r="B84" s="39">
        <f t="shared" si="0"/>
        <v>2455247.5</v>
      </c>
      <c r="C84" s="35">
        <f t="shared" si="1"/>
        <v>3929.8252392989993</v>
      </c>
      <c r="D84" s="35">
        <f t="shared" si="2"/>
        <v>-0.2398214097629561</v>
      </c>
      <c r="E84" s="34">
        <f t="shared" si="31"/>
        <v>-11.911068104745672</v>
      </c>
      <c r="F84" s="34">
        <f t="shared" si="4"/>
        <v>5.0293782666315385</v>
      </c>
      <c r="G84" s="34">
        <f t="shared" si="32"/>
        <v>5.674216462894112</v>
      </c>
      <c r="H84" s="34">
        <f t="shared" si="33"/>
        <v>6.3027941293395</v>
      </c>
      <c r="I84" s="34">
        <f t="shared" si="34"/>
        <v>6.925538800432806</v>
      </c>
      <c r="J84" s="34">
        <f t="shared" si="35"/>
        <v>17.269199676394496</v>
      </c>
      <c r="K84" s="53" t="str">
        <f t="shared" si="9"/>
        <v>17h16m</v>
      </c>
      <c r="L84" s="35">
        <f t="shared" si="36"/>
        <v>17.91403787265707</v>
      </c>
      <c r="M84" s="46" t="str">
        <f t="shared" si="11"/>
        <v>17h54m</v>
      </c>
      <c r="N84" s="34">
        <f t="shared" si="37"/>
        <v>18.542615539102457</v>
      </c>
      <c r="O84" s="47" t="str">
        <f t="shared" si="13"/>
        <v>18h32m</v>
      </c>
      <c r="P84" s="35">
        <f t="shared" si="38"/>
        <v>19.16536021019576</v>
      </c>
      <c r="Q84" s="45" t="str">
        <f t="shared" si="15"/>
        <v>19h9m</v>
      </c>
      <c r="R84" s="34">
        <f t="shared" si="16"/>
        <v>10.148922399134388</v>
      </c>
      <c r="S84" s="51" t="str">
        <f t="shared" si="17"/>
        <v>10,1h</v>
      </c>
      <c r="T84" s="34">
        <f t="shared" si="39"/>
        <v>5.31428260933015</v>
      </c>
      <c r="U84" s="45" t="str">
        <f t="shared" si="19"/>
        <v>5h18m</v>
      </c>
      <c r="V84" s="35">
        <f t="shared" si="40"/>
        <v>5.9370272804234565</v>
      </c>
      <c r="W84" s="47" t="str">
        <f t="shared" si="21"/>
        <v>5h56m</v>
      </c>
      <c r="X84" s="35">
        <f t="shared" si="41"/>
        <v>6.565604946868844</v>
      </c>
      <c r="Y84" s="46" t="str">
        <f t="shared" si="23"/>
        <v>6h33m</v>
      </c>
      <c r="Z84" s="34">
        <f t="shared" si="42"/>
        <v>7.2104431431314175</v>
      </c>
      <c r="AA84" s="48" t="str">
        <f t="shared" si="25"/>
        <v>7h12m</v>
      </c>
      <c r="AB84" s="60"/>
      <c r="AC84" s="21">
        <f t="shared" si="27"/>
        <v>17.269199676394496</v>
      </c>
      <c r="AD84" s="21">
        <f t="shared" si="26"/>
        <v>19.16536021019576</v>
      </c>
      <c r="AE84" s="21">
        <f t="shared" si="28"/>
        <v>29.31428260933015</v>
      </c>
      <c r="AF84" s="55">
        <f t="shared" si="29"/>
        <v>31.210443143131418</v>
      </c>
      <c r="AG84" s="31">
        <v>24</v>
      </c>
    </row>
    <row r="85" spans="1:33" ht="11.25">
      <c r="A85" s="40">
        <f t="shared" si="30"/>
        <v>40230</v>
      </c>
      <c r="B85" s="39">
        <f t="shared" si="0"/>
        <v>2455248.5</v>
      </c>
      <c r="C85" s="35">
        <f t="shared" si="1"/>
        <v>3930.8108866506</v>
      </c>
      <c r="D85" s="35">
        <f t="shared" si="2"/>
        <v>-0.23835667983300374</v>
      </c>
      <c r="E85" s="34">
        <f t="shared" si="31"/>
        <v>-11.56106418049074</v>
      </c>
      <c r="F85" s="34">
        <f t="shared" si="4"/>
        <v>5.059318664479033</v>
      </c>
      <c r="G85" s="34">
        <f t="shared" si="32"/>
        <v>5.702513679103471</v>
      </c>
      <c r="H85" s="34">
        <f t="shared" si="33"/>
        <v>6.330295295484701</v>
      </c>
      <c r="I85" s="34">
        <f t="shared" si="34"/>
        <v>6.95299267461135</v>
      </c>
      <c r="J85" s="34">
        <f t="shared" si="35"/>
        <v>17.297675344312037</v>
      </c>
      <c r="K85" s="53" t="str">
        <f t="shared" si="9"/>
        <v>17h17m</v>
      </c>
      <c r="L85" s="35">
        <f t="shared" si="36"/>
        <v>17.940870358936476</v>
      </c>
      <c r="M85" s="46" t="str">
        <f t="shared" si="11"/>
        <v>17h56m</v>
      </c>
      <c r="N85" s="34">
        <f t="shared" si="37"/>
        <v>18.568651975317707</v>
      </c>
      <c r="O85" s="47" t="str">
        <f t="shared" si="13"/>
        <v>18h34m</v>
      </c>
      <c r="P85" s="35">
        <f t="shared" si="38"/>
        <v>19.191349354444355</v>
      </c>
      <c r="Q85" s="45" t="str">
        <f t="shared" si="15"/>
        <v>19h11m</v>
      </c>
      <c r="R85" s="34">
        <f t="shared" si="16"/>
        <v>10.094014650777298</v>
      </c>
      <c r="S85" s="51" t="str">
        <f t="shared" si="17"/>
        <v>10,1h</v>
      </c>
      <c r="T85" s="34">
        <f t="shared" si="39"/>
        <v>5.285364005221654</v>
      </c>
      <c r="U85" s="45" t="str">
        <f t="shared" si="19"/>
        <v>5h17m</v>
      </c>
      <c r="V85" s="35">
        <f t="shared" si="40"/>
        <v>5.9080613843483025</v>
      </c>
      <c r="W85" s="47" t="str">
        <f t="shared" si="21"/>
        <v>5h54m</v>
      </c>
      <c r="X85" s="35">
        <f t="shared" si="41"/>
        <v>6.535843000729533</v>
      </c>
      <c r="Y85" s="46" t="str">
        <f t="shared" si="23"/>
        <v>6h32m</v>
      </c>
      <c r="Z85" s="34">
        <f t="shared" si="42"/>
        <v>7.179038015353971</v>
      </c>
      <c r="AA85" s="48" t="str">
        <f t="shared" si="25"/>
        <v>7h10m</v>
      </c>
      <c r="AB85" s="60"/>
      <c r="AC85" s="21">
        <f t="shared" si="27"/>
        <v>17.297675344312037</v>
      </c>
      <c r="AD85" s="21">
        <f t="shared" si="26"/>
        <v>19.191349354444355</v>
      </c>
      <c r="AE85" s="21">
        <f t="shared" si="28"/>
        <v>29.285364005221652</v>
      </c>
      <c r="AF85" s="55">
        <f t="shared" si="29"/>
        <v>31.17903801535397</v>
      </c>
      <c r="AG85" s="31">
        <v>24</v>
      </c>
    </row>
    <row r="86" spans="1:33" ht="11.25">
      <c r="A86" s="40">
        <f t="shared" si="30"/>
        <v>40231</v>
      </c>
      <c r="B86" s="39">
        <f t="shared" si="0"/>
        <v>2455249.5</v>
      </c>
      <c r="C86" s="35">
        <f t="shared" si="1"/>
        <v>3931.7965340021997</v>
      </c>
      <c r="D86" s="35">
        <f t="shared" si="2"/>
        <v>-0.23669710975120692</v>
      </c>
      <c r="E86" s="34">
        <f t="shared" si="31"/>
        <v>-11.207643497510961</v>
      </c>
      <c r="F86" s="34">
        <f t="shared" si="4"/>
        <v>5.089416003688206</v>
      </c>
      <c r="G86" s="34">
        <f t="shared" si="32"/>
        <v>5.731022982848855</v>
      </c>
      <c r="H86" s="34">
        <f t="shared" si="33"/>
        <v>6.358060549056518</v>
      </c>
      <c r="I86" s="34">
        <f t="shared" si="34"/>
        <v>6.9807692356462</v>
      </c>
      <c r="J86" s="34">
        <f t="shared" si="35"/>
        <v>17.326113113439416</v>
      </c>
      <c r="K86" s="53" t="str">
        <f t="shared" si="9"/>
        <v>17h19m</v>
      </c>
      <c r="L86" s="35">
        <f t="shared" si="36"/>
        <v>17.967720092600064</v>
      </c>
      <c r="M86" s="46" t="str">
        <f t="shared" si="11"/>
        <v>17h58m</v>
      </c>
      <c r="N86" s="34">
        <f t="shared" si="37"/>
        <v>18.594757658807726</v>
      </c>
      <c r="O86" s="47" t="str">
        <f t="shared" si="13"/>
        <v>18h35m</v>
      </c>
      <c r="P86" s="35">
        <f t="shared" si="38"/>
        <v>19.21746634539741</v>
      </c>
      <c r="Q86" s="45" t="str">
        <f t="shared" si="15"/>
        <v>19h13m</v>
      </c>
      <c r="R86" s="34">
        <f t="shared" si="16"/>
        <v>10.038461528707598</v>
      </c>
      <c r="S86" s="51" t="str">
        <f t="shared" si="17"/>
        <v>10h</v>
      </c>
      <c r="T86" s="34">
        <f t="shared" si="39"/>
        <v>5.255927874105007</v>
      </c>
      <c r="U86" s="45" t="str">
        <f t="shared" si="19"/>
        <v>5h15m</v>
      </c>
      <c r="V86" s="35">
        <f t="shared" si="40"/>
        <v>5.878636560694689</v>
      </c>
      <c r="W86" s="47" t="str">
        <f t="shared" si="21"/>
        <v>5h52m</v>
      </c>
      <c r="X86" s="35">
        <f t="shared" si="41"/>
        <v>6.505674126902352</v>
      </c>
      <c r="Y86" s="46" t="str">
        <f t="shared" si="23"/>
        <v>6h30m</v>
      </c>
      <c r="Z86" s="34">
        <f t="shared" si="42"/>
        <v>7.147281106063001</v>
      </c>
      <c r="AA86" s="48" t="str">
        <f t="shared" si="25"/>
        <v>7h8m</v>
      </c>
      <c r="AB86" s="60"/>
      <c r="AC86" s="21">
        <f t="shared" si="27"/>
        <v>17.326113113439416</v>
      </c>
      <c r="AD86" s="21">
        <f t="shared" si="26"/>
        <v>19.21746634539741</v>
      </c>
      <c r="AE86" s="21">
        <f t="shared" si="28"/>
        <v>29.255927874105005</v>
      </c>
      <c r="AF86" s="55">
        <f t="shared" si="29"/>
        <v>31.147281106063</v>
      </c>
      <c r="AG86" s="31">
        <v>24</v>
      </c>
    </row>
    <row r="87" spans="1:33" ht="11.25">
      <c r="A87" s="40">
        <f t="shared" si="30"/>
        <v>40232</v>
      </c>
      <c r="B87" s="39">
        <f t="shared" si="0"/>
        <v>2455250.5</v>
      </c>
      <c r="C87" s="35">
        <f t="shared" si="1"/>
        <v>3932.7821813537994</v>
      </c>
      <c r="D87" s="35">
        <f t="shared" si="2"/>
        <v>-0.23484589698378705</v>
      </c>
      <c r="E87" s="34">
        <f t="shared" si="31"/>
        <v>-10.850910505810528</v>
      </c>
      <c r="F87" s="34">
        <f t="shared" si="4"/>
        <v>5.119662795705392</v>
      </c>
      <c r="G87" s="34">
        <f t="shared" si="32"/>
        <v>5.759738199572818</v>
      </c>
      <c r="H87" s="34">
        <f t="shared" si="33"/>
        <v>6.386085262397337</v>
      </c>
      <c r="I87" s="34">
        <f t="shared" si="34"/>
        <v>7.008865784766384</v>
      </c>
      <c r="J87" s="34">
        <f t="shared" si="35"/>
        <v>17.35450869268918</v>
      </c>
      <c r="K87" s="53" t="str">
        <f t="shared" si="9"/>
        <v>17h21m</v>
      </c>
      <c r="L87" s="35">
        <f t="shared" si="36"/>
        <v>17.994584096556608</v>
      </c>
      <c r="M87" s="46" t="str">
        <f t="shared" si="11"/>
        <v>17h59m</v>
      </c>
      <c r="N87" s="34">
        <f t="shared" si="37"/>
        <v>18.620931159381126</v>
      </c>
      <c r="O87" s="47" t="str">
        <f t="shared" si="13"/>
        <v>18h37m</v>
      </c>
      <c r="P87" s="35">
        <f t="shared" si="38"/>
        <v>19.243711681750174</v>
      </c>
      <c r="Q87" s="45" t="str">
        <f t="shared" si="15"/>
        <v>19h14m</v>
      </c>
      <c r="R87" s="34">
        <f t="shared" si="16"/>
        <v>9.98226843046723</v>
      </c>
      <c r="S87" s="51" t="str">
        <f t="shared" si="17"/>
        <v>10h</v>
      </c>
      <c r="T87" s="34">
        <f t="shared" si="39"/>
        <v>5.225980112217402</v>
      </c>
      <c r="U87" s="45" t="str">
        <f t="shared" si="19"/>
        <v>5h13m</v>
      </c>
      <c r="V87" s="35">
        <f t="shared" si="40"/>
        <v>5.84876063458645</v>
      </c>
      <c r="W87" s="47" t="str">
        <f t="shared" si="21"/>
        <v>5h50m</v>
      </c>
      <c r="X87" s="35">
        <f t="shared" si="41"/>
        <v>6.4751076974109685</v>
      </c>
      <c r="Y87" s="46" t="str">
        <f t="shared" si="23"/>
        <v>6h28m</v>
      </c>
      <c r="Z87" s="34">
        <f t="shared" si="42"/>
        <v>7.115183101278395</v>
      </c>
      <c r="AA87" s="48" t="str">
        <f t="shared" si="25"/>
        <v>7h6m</v>
      </c>
      <c r="AB87" s="60"/>
      <c r="AC87" s="21">
        <f t="shared" si="27"/>
        <v>17.35450869268918</v>
      </c>
      <c r="AD87" s="21">
        <f t="shared" si="26"/>
        <v>19.243711681750174</v>
      </c>
      <c r="AE87" s="21">
        <f t="shared" si="28"/>
        <v>29.225980112217403</v>
      </c>
      <c r="AF87" s="55">
        <f t="shared" si="29"/>
        <v>31.115183101278394</v>
      </c>
      <c r="AG87" s="31">
        <v>24</v>
      </c>
    </row>
    <row r="88" spans="1:33" ht="11.25">
      <c r="A88" s="40">
        <f t="shared" si="30"/>
        <v>40233</v>
      </c>
      <c r="B88" s="39">
        <f t="shared" si="0"/>
        <v>2455251.5</v>
      </c>
      <c r="C88" s="35">
        <f t="shared" si="1"/>
        <v>3933.767828705399</v>
      </c>
      <c r="D88" s="35">
        <f t="shared" si="2"/>
        <v>-0.23280643963533457</v>
      </c>
      <c r="E88" s="34">
        <f t="shared" si="31"/>
        <v>-10.490970634313877</v>
      </c>
      <c r="F88" s="34">
        <f t="shared" si="4"/>
        <v>5.150051769849193</v>
      </c>
      <c r="G88" s="34">
        <f t="shared" si="32"/>
        <v>5.788653313493219</v>
      </c>
      <c r="H88" s="34">
        <f t="shared" si="33"/>
        <v>6.414364935646781</v>
      </c>
      <c r="I88" s="34">
        <f t="shared" si="34"/>
        <v>7.037279753815672</v>
      </c>
      <c r="J88" s="34">
        <f t="shared" si="35"/>
        <v>17.382858209484528</v>
      </c>
      <c r="K88" s="53" t="str">
        <f t="shared" si="9"/>
        <v>17h22m</v>
      </c>
      <c r="L88" s="35">
        <f t="shared" si="36"/>
        <v>18.021459753128557</v>
      </c>
      <c r="M88" s="46" t="str">
        <f t="shared" si="11"/>
        <v>18h1m</v>
      </c>
      <c r="N88" s="34">
        <f t="shared" si="37"/>
        <v>18.647171375282117</v>
      </c>
      <c r="O88" s="47" t="str">
        <f t="shared" si="13"/>
        <v>18h38m</v>
      </c>
      <c r="P88" s="35">
        <f t="shared" si="38"/>
        <v>19.270086193451007</v>
      </c>
      <c r="Q88" s="45" t="str">
        <f t="shared" si="15"/>
        <v>19h16m</v>
      </c>
      <c r="R88" s="34">
        <f t="shared" si="16"/>
        <v>9.925440492368654</v>
      </c>
      <c r="S88" s="51" t="str">
        <f t="shared" si="17"/>
        <v>9,9h</v>
      </c>
      <c r="T88" s="34">
        <f t="shared" si="39"/>
        <v>5.1955266858196625</v>
      </c>
      <c r="U88" s="45" t="str">
        <f t="shared" si="19"/>
        <v>5h11m</v>
      </c>
      <c r="V88" s="35">
        <f t="shared" si="40"/>
        <v>5.818441503988553</v>
      </c>
      <c r="W88" s="47" t="str">
        <f t="shared" si="21"/>
        <v>5h49m</v>
      </c>
      <c r="X88" s="35">
        <f t="shared" si="41"/>
        <v>6.444153126142115</v>
      </c>
      <c r="Y88" s="46" t="str">
        <f t="shared" si="23"/>
        <v>6h26m</v>
      </c>
      <c r="Z88" s="34">
        <f t="shared" si="42"/>
        <v>7.082754669786142</v>
      </c>
      <c r="AA88" s="48" t="str">
        <f t="shared" si="25"/>
        <v>7h4m</v>
      </c>
      <c r="AB88" s="60"/>
      <c r="AC88" s="21">
        <f t="shared" si="27"/>
        <v>17.382858209484528</v>
      </c>
      <c r="AD88" s="21">
        <f t="shared" si="26"/>
        <v>19.270086193451007</v>
      </c>
      <c r="AE88" s="21">
        <f t="shared" si="28"/>
        <v>29.19552668581966</v>
      </c>
      <c r="AF88" s="55">
        <f t="shared" si="29"/>
        <v>31.08275466978614</v>
      </c>
      <c r="AG88" s="31">
        <v>24</v>
      </c>
    </row>
    <row r="89" spans="1:33" ht="11.25">
      <c r="A89" s="40">
        <f t="shared" si="30"/>
        <v>40234</v>
      </c>
      <c r="B89" s="39">
        <f t="shared" si="0"/>
        <v>2455252.5</v>
      </c>
      <c r="C89" s="35">
        <f t="shared" si="1"/>
        <v>3934.7534760569997</v>
      </c>
      <c r="D89" s="35">
        <f t="shared" si="2"/>
        <v>-0.23058233206954007</v>
      </c>
      <c r="E89" s="34">
        <f t="shared" si="31"/>
        <v>-10.127930259707203</v>
      </c>
      <c r="F89" s="34">
        <f t="shared" si="4"/>
        <v>5.180575868009589</v>
      </c>
      <c r="G89" s="34">
        <f t="shared" si="32"/>
        <v>5.817762464698614</v>
      </c>
      <c r="H89" s="34">
        <f t="shared" si="33"/>
        <v>6.442895195280446</v>
      </c>
      <c r="I89" s="34">
        <f t="shared" si="34"/>
        <v>7.066008705715863</v>
      </c>
      <c r="J89" s="34">
        <f t="shared" si="35"/>
        <v>17.411158200079132</v>
      </c>
      <c r="K89" s="53" t="str">
        <f t="shared" si="9"/>
        <v>17h24m</v>
      </c>
      <c r="L89" s="35">
        <f t="shared" si="36"/>
        <v>18.048344796768156</v>
      </c>
      <c r="M89" s="46" t="str">
        <f t="shared" si="11"/>
        <v>18h2m</v>
      </c>
      <c r="N89" s="34">
        <f t="shared" si="37"/>
        <v>18.673477527349988</v>
      </c>
      <c r="O89" s="47" t="str">
        <f t="shared" si="13"/>
        <v>18h40m</v>
      </c>
      <c r="P89" s="35">
        <f t="shared" si="38"/>
        <v>19.296591037785404</v>
      </c>
      <c r="Q89" s="45" t="str">
        <f t="shared" si="15"/>
        <v>19h17m</v>
      </c>
      <c r="R89" s="34">
        <f t="shared" si="16"/>
        <v>9.867982588568273</v>
      </c>
      <c r="S89" s="51" t="str">
        <f t="shared" si="17"/>
        <v>9,9h</v>
      </c>
      <c r="T89" s="34">
        <f t="shared" si="39"/>
        <v>5.164573626353677</v>
      </c>
      <c r="U89" s="45" t="str">
        <f t="shared" si="19"/>
        <v>5h9m</v>
      </c>
      <c r="V89" s="35">
        <f t="shared" si="40"/>
        <v>5.787687136789094</v>
      </c>
      <c r="W89" s="47" t="str">
        <f t="shared" si="21"/>
        <v>5h47m</v>
      </c>
      <c r="X89" s="35">
        <f t="shared" si="41"/>
        <v>6.412819867370926</v>
      </c>
      <c r="Y89" s="46" t="str">
        <f t="shared" si="23"/>
        <v>6h24m</v>
      </c>
      <c r="Z89" s="34">
        <f t="shared" si="42"/>
        <v>7.050006464059951</v>
      </c>
      <c r="AA89" s="48" t="str">
        <f t="shared" si="25"/>
        <v>7h3m</v>
      </c>
      <c r="AB89" s="60"/>
      <c r="AC89" s="21">
        <f t="shared" si="27"/>
        <v>17.411158200079132</v>
      </c>
      <c r="AD89" s="21">
        <f t="shared" si="26"/>
        <v>19.296591037785404</v>
      </c>
      <c r="AE89" s="21">
        <f t="shared" si="28"/>
        <v>29.16457362635368</v>
      </c>
      <c r="AF89" s="55">
        <f t="shared" si="29"/>
        <v>31.05000646405995</v>
      </c>
      <c r="AG89" s="31">
        <v>24</v>
      </c>
    </row>
    <row r="90" spans="1:33" ht="11.25">
      <c r="A90" s="40">
        <f t="shared" si="30"/>
        <v>40235</v>
      </c>
      <c r="B90" s="39">
        <f t="shared" si="0"/>
        <v>2455253.5</v>
      </c>
      <c r="C90" s="35">
        <f t="shared" si="1"/>
        <v>3935.7391234085994</v>
      </c>
      <c r="D90" s="35">
        <f t="shared" si="2"/>
        <v>-0.22817736030548688</v>
      </c>
      <c r="E90" s="34">
        <f t="shared" si="31"/>
        <v>-9.761896674999853</v>
      </c>
      <c r="F90" s="34">
        <f t="shared" si="4"/>
        <v>5.211228239023519</v>
      </c>
      <c r="G90" s="34">
        <f t="shared" si="32"/>
        <v>5.847059945893049</v>
      </c>
      <c r="H90" s="34">
        <f t="shared" si="33"/>
        <v>6.471671792335618</v>
      </c>
      <c r="I90" s="34">
        <f t="shared" si="34"/>
        <v>7.095050334730307</v>
      </c>
      <c r="J90" s="34">
        <f t="shared" si="35"/>
        <v>17.439405599329007</v>
      </c>
      <c r="K90" s="53" t="str">
        <f t="shared" si="9"/>
        <v>17h26m</v>
      </c>
      <c r="L90" s="35">
        <f t="shared" si="36"/>
        <v>18.075237306198538</v>
      </c>
      <c r="M90" s="46" t="str">
        <f t="shared" si="11"/>
        <v>18h4m</v>
      </c>
      <c r="N90" s="34">
        <f t="shared" si="37"/>
        <v>18.699849152641107</v>
      </c>
      <c r="O90" s="47" t="str">
        <f t="shared" si="13"/>
        <v>18h41m</v>
      </c>
      <c r="P90" s="35">
        <f t="shared" si="38"/>
        <v>19.323227695035794</v>
      </c>
      <c r="Q90" s="45" t="str">
        <f t="shared" si="15"/>
        <v>19h19m</v>
      </c>
      <c r="R90" s="34">
        <f t="shared" si="16"/>
        <v>9.809899330539388</v>
      </c>
      <c r="S90" s="51" t="str">
        <f t="shared" si="17"/>
        <v>9,8h</v>
      </c>
      <c r="T90" s="34">
        <f t="shared" si="39"/>
        <v>5.13312702557518</v>
      </c>
      <c r="U90" s="45" t="str">
        <f t="shared" si="19"/>
        <v>5h7m</v>
      </c>
      <c r="V90" s="35">
        <f t="shared" si="40"/>
        <v>5.756505567969869</v>
      </c>
      <c r="W90" s="47" t="str">
        <f t="shared" si="21"/>
        <v>5h45m</v>
      </c>
      <c r="X90" s="35">
        <f t="shared" si="41"/>
        <v>6.381117414412438</v>
      </c>
      <c r="Y90" s="46" t="str">
        <f t="shared" si="23"/>
        <v>6h22m</v>
      </c>
      <c r="Z90" s="34">
        <f t="shared" si="42"/>
        <v>7.016949121281968</v>
      </c>
      <c r="AA90" s="48" t="str">
        <f t="shared" si="25"/>
        <v>7h1m</v>
      </c>
      <c r="AB90" s="60"/>
      <c r="AC90" s="21">
        <f t="shared" si="27"/>
        <v>17.439405599329007</v>
      </c>
      <c r="AD90" s="21">
        <f t="shared" si="26"/>
        <v>19.323227695035794</v>
      </c>
      <c r="AE90" s="21">
        <f t="shared" si="28"/>
        <v>29.13312702557518</v>
      </c>
      <c r="AF90" s="55">
        <f t="shared" si="29"/>
        <v>31.016949121281968</v>
      </c>
      <c r="AG90" s="31">
        <v>24</v>
      </c>
    </row>
    <row r="91" spans="1:33" ht="11.25">
      <c r="A91" s="40">
        <f t="shared" si="30"/>
        <v>40236</v>
      </c>
      <c r="B91" s="39">
        <f t="shared" si="0"/>
        <v>2455254.5</v>
      </c>
      <c r="C91" s="35">
        <f t="shared" si="1"/>
        <v>3936.7247707601996</v>
      </c>
      <c r="D91" s="35">
        <f t="shared" si="2"/>
        <v>-0.22559549719507085</v>
      </c>
      <c r="E91" s="34">
        <f t="shared" si="31"/>
        <v>-9.392978057815005</v>
      </c>
      <c r="F91" s="34">
        <f t="shared" si="4"/>
        <v>5.242002232754091</v>
      </c>
      <c r="G91" s="34">
        <f t="shared" si="32"/>
        <v>5.876540198808694</v>
      </c>
      <c r="H91" s="34">
        <f t="shared" si="33"/>
        <v>6.500690600335473</v>
      </c>
      <c r="I91" s="34">
        <f t="shared" si="34"/>
        <v>7.124402466538492</v>
      </c>
      <c r="J91" s="34">
        <f t="shared" si="35"/>
        <v>17.46759772994916</v>
      </c>
      <c r="K91" s="53" t="str">
        <f t="shared" si="9"/>
        <v>17h28m</v>
      </c>
      <c r="L91" s="35">
        <f t="shared" si="36"/>
        <v>18.102135696003764</v>
      </c>
      <c r="M91" s="46" t="str">
        <f t="shared" si="11"/>
        <v>18h6m</v>
      </c>
      <c r="N91" s="34">
        <f t="shared" si="37"/>
        <v>18.726286097530544</v>
      </c>
      <c r="O91" s="47" t="str">
        <f t="shared" si="13"/>
        <v>18h43m</v>
      </c>
      <c r="P91" s="35">
        <f t="shared" si="38"/>
        <v>19.34999796373356</v>
      </c>
      <c r="Q91" s="45" t="str">
        <f t="shared" si="15"/>
        <v>19h20m</v>
      </c>
      <c r="R91" s="34">
        <f t="shared" si="16"/>
        <v>9.751195066923017</v>
      </c>
      <c r="S91" s="51" t="str">
        <f t="shared" si="17"/>
        <v>9,8h</v>
      </c>
      <c r="T91" s="34">
        <f t="shared" si="39"/>
        <v>5.101193030656579</v>
      </c>
      <c r="U91" s="45" t="str">
        <f t="shared" si="19"/>
        <v>5h6m</v>
      </c>
      <c r="V91" s="35">
        <f t="shared" si="40"/>
        <v>5.724904896859598</v>
      </c>
      <c r="W91" s="47" t="str">
        <f t="shared" si="21"/>
        <v>5h43m</v>
      </c>
      <c r="X91" s="35">
        <f t="shared" si="41"/>
        <v>6.349055298386377</v>
      </c>
      <c r="Y91" s="46" t="str">
        <f t="shared" si="23"/>
        <v>6h20m</v>
      </c>
      <c r="Z91" s="34">
        <f t="shared" si="42"/>
        <v>6.98359326444098</v>
      </c>
      <c r="AA91" s="48" t="str">
        <f t="shared" si="25"/>
        <v>6h59m</v>
      </c>
      <c r="AB91" s="60"/>
      <c r="AC91" s="21">
        <f t="shared" si="27"/>
        <v>17.46759772994916</v>
      </c>
      <c r="AD91" s="21">
        <f t="shared" si="26"/>
        <v>19.34999796373356</v>
      </c>
      <c r="AE91" s="21">
        <f t="shared" si="28"/>
        <v>29.101193030656578</v>
      </c>
      <c r="AF91" s="55">
        <f t="shared" si="29"/>
        <v>30.98359326444098</v>
      </c>
      <c r="AG91" s="31">
        <v>24</v>
      </c>
    </row>
    <row r="92" spans="1:33" ht="11.25">
      <c r="A92" s="40">
        <f t="shared" si="30"/>
        <v>40237</v>
      </c>
      <c r="B92" s="39">
        <f t="shared" si="0"/>
        <v>2455255.5</v>
      </c>
      <c r="C92" s="35">
        <f t="shared" si="1"/>
        <v>3937.7104181117993</v>
      </c>
      <c r="D92" s="35">
        <f t="shared" si="2"/>
        <v>-0.22284089738732013</v>
      </c>
      <c r="E92" s="34">
        <f t="shared" si="31"/>
        <v>-9.021283438418733</v>
      </c>
      <c r="F92" s="34">
        <f t="shared" si="4"/>
        <v>5.272891393898995</v>
      </c>
      <c r="G92" s="34">
        <f t="shared" si="32"/>
        <v>5.9061978103039525</v>
      </c>
      <c r="H92" s="34">
        <f t="shared" si="33"/>
        <v>6.529947612922998</v>
      </c>
      <c r="I92" s="34">
        <f t="shared" si="34"/>
        <v>7.154063058132759</v>
      </c>
      <c r="J92" s="34">
        <f t="shared" si="35"/>
        <v>17.495732291286316</v>
      </c>
      <c r="K92" s="53" t="str">
        <f t="shared" si="9"/>
        <v>17h29m</v>
      </c>
      <c r="L92" s="35">
        <f t="shared" si="36"/>
        <v>18.129038707691272</v>
      </c>
      <c r="M92" s="46" t="str">
        <f t="shared" si="11"/>
        <v>18h7m</v>
      </c>
      <c r="N92" s="34">
        <f t="shared" si="37"/>
        <v>18.752788510310317</v>
      </c>
      <c r="O92" s="47" t="str">
        <f t="shared" si="13"/>
        <v>18h45m</v>
      </c>
      <c r="P92" s="35">
        <f t="shared" si="38"/>
        <v>19.37690395552008</v>
      </c>
      <c r="Q92" s="45" t="str">
        <f t="shared" si="15"/>
        <v>19h22m</v>
      </c>
      <c r="R92" s="34">
        <f t="shared" si="16"/>
        <v>9.69187388373448</v>
      </c>
      <c r="S92" s="51" t="str">
        <f t="shared" si="17"/>
        <v>9,7h</v>
      </c>
      <c r="T92" s="34">
        <f t="shared" si="39"/>
        <v>5.068777839254561</v>
      </c>
      <c r="U92" s="45" t="str">
        <f t="shared" si="19"/>
        <v>5h4m</v>
      </c>
      <c r="V92" s="35">
        <f t="shared" si="40"/>
        <v>5.692893284464322</v>
      </c>
      <c r="W92" s="47" t="str">
        <f t="shared" si="21"/>
        <v>5h41m</v>
      </c>
      <c r="X92" s="35">
        <f t="shared" si="41"/>
        <v>6.316643087083367</v>
      </c>
      <c r="Y92" s="46" t="str">
        <f t="shared" si="23"/>
        <v>6h18m</v>
      </c>
      <c r="Z92" s="34">
        <f t="shared" si="42"/>
        <v>6.949949503488325</v>
      </c>
      <c r="AA92" s="48" t="str">
        <f t="shared" si="25"/>
        <v>6h56m</v>
      </c>
      <c r="AB92" s="60"/>
      <c r="AC92" s="21">
        <f t="shared" si="27"/>
        <v>17.495732291286316</v>
      </c>
      <c r="AD92" s="21">
        <f t="shared" si="26"/>
        <v>19.37690395552008</v>
      </c>
      <c r="AE92" s="21">
        <f t="shared" si="28"/>
        <v>29.06877783925456</v>
      </c>
      <c r="AF92" s="55">
        <f t="shared" si="29"/>
        <v>30.949949503488327</v>
      </c>
      <c r="AG92" s="31">
        <v>24</v>
      </c>
    </row>
    <row r="93" spans="1:33" ht="11.25">
      <c r="A93" s="40">
        <f t="shared" si="30"/>
        <v>40238</v>
      </c>
      <c r="B93" s="39">
        <f t="shared" si="0"/>
        <v>2455256.5</v>
      </c>
      <c r="C93" s="35">
        <f t="shared" si="1"/>
        <v>3938.6960654633995</v>
      </c>
      <c r="D93" s="35">
        <f t="shared" si="2"/>
        <v>-0.2199178920857117</v>
      </c>
      <c r="E93" s="34">
        <f t="shared" si="31"/>
        <v>-7.776377999909801</v>
      </c>
      <c r="F93" s="34">
        <f t="shared" si="4"/>
        <v>5.375565482872897</v>
      </c>
      <c r="G93" s="34">
        <f t="shared" si="32"/>
        <v>6.005261177269402</v>
      </c>
      <c r="H93" s="34">
        <f t="shared" si="33"/>
        <v>6.628137890504074</v>
      </c>
      <c r="I93" s="34">
        <f t="shared" si="34"/>
        <v>7.254108507366447</v>
      </c>
      <c r="J93" s="34">
        <f t="shared" si="35"/>
        <v>17.595483374958608</v>
      </c>
      <c r="K93" s="53" t="str">
        <f t="shared" si="9"/>
        <v>17h35m</v>
      </c>
      <c r="L93" s="35">
        <f t="shared" si="36"/>
        <v>18.225179069355114</v>
      </c>
      <c r="M93" s="46" t="str">
        <f t="shared" si="11"/>
        <v>18h13m</v>
      </c>
      <c r="N93" s="34">
        <f t="shared" si="37"/>
        <v>18.848055782589785</v>
      </c>
      <c r="O93" s="47" t="str">
        <f t="shared" si="13"/>
        <v>18h50m</v>
      </c>
      <c r="P93" s="35">
        <f t="shared" si="38"/>
        <v>19.474026399452157</v>
      </c>
      <c r="Q93" s="45" t="str">
        <f t="shared" si="15"/>
        <v>19h28m</v>
      </c>
      <c r="R93" s="34">
        <f t="shared" si="16"/>
        <v>9.491782985267108</v>
      </c>
      <c r="S93" s="51" t="str">
        <f t="shared" si="17"/>
        <v>9,5h</v>
      </c>
      <c r="T93" s="34">
        <f t="shared" si="39"/>
        <v>4.965809384719265</v>
      </c>
      <c r="U93" s="45" t="str">
        <f t="shared" si="19"/>
        <v>4h57m</v>
      </c>
      <c r="V93" s="35">
        <f t="shared" si="40"/>
        <v>5.591780001581638</v>
      </c>
      <c r="W93" s="47" t="str">
        <f t="shared" si="21"/>
        <v>5h35m</v>
      </c>
      <c r="X93" s="35">
        <f t="shared" si="41"/>
        <v>6.21465671481631</v>
      </c>
      <c r="Y93" s="46" t="str">
        <f t="shared" si="23"/>
        <v>6h12m</v>
      </c>
      <c r="Z93" s="34">
        <f t="shared" si="42"/>
        <v>6.8443524092128145</v>
      </c>
      <c r="AA93" s="48" t="str">
        <f t="shared" si="25"/>
        <v>6h50m</v>
      </c>
      <c r="AB93" s="60"/>
      <c r="AC93" s="21">
        <f t="shared" si="27"/>
        <v>17.595483374958608</v>
      </c>
      <c r="AD93" s="21">
        <f t="shared" si="26"/>
        <v>19.474026399452157</v>
      </c>
      <c r="AE93" s="21">
        <f t="shared" si="28"/>
        <v>28.965809384719265</v>
      </c>
      <c r="AF93" s="55">
        <f t="shared" si="29"/>
        <v>30.844352409212814</v>
      </c>
      <c r="AG93" s="31">
        <v>24</v>
      </c>
    </row>
    <row r="94" spans="1:33" ht="11.25">
      <c r="A94" s="40">
        <f t="shared" si="30"/>
        <v>40239</v>
      </c>
      <c r="B94" s="39">
        <f t="shared" si="0"/>
        <v>2455257.5</v>
      </c>
      <c r="C94" s="35">
        <f t="shared" si="1"/>
        <v>3939.6817128149996</v>
      </c>
      <c r="D94" s="35">
        <f t="shared" si="2"/>
        <v>-0.21683098360476363</v>
      </c>
      <c r="E94" s="34">
        <f t="shared" si="31"/>
        <v>-7.394007960109988</v>
      </c>
      <c r="F94" s="34">
        <f t="shared" si="4"/>
        <v>5.4068806806033045</v>
      </c>
      <c r="G94" s="34">
        <f t="shared" si="32"/>
        <v>6.035623029351861</v>
      </c>
      <c r="H94" s="34">
        <f t="shared" si="33"/>
        <v>6.658376281593888</v>
      </c>
      <c r="I94" s="34">
        <f t="shared" si="34"/>
        <v>7.2850753220505755</v>
      </c>
      <c r="J94" s="34">
        <f t="shared" si="35"/>
        <v>17.623711664208066</v>
      </c>
      <c r="K94" s="53" t="str">
        <f t="shared" si="9"/>
        <v>17h37m</v>
      </c>
      <c r="L94" s="35">
        <f t="shared" si="36"/>
        <v>18.252454012956623</v>
      </c>
      <c r="M94" s="46" t="str">
        <f t="shared" si="11"/>
        <v>18h15m</v>
      </c>
      <c r="N94" s="34">
        <f t="shared" si="37"/>
        <v>18.87520726519865</v>
      </c>
      <c r="O94" s="47" t="str">
        <f t="shared" si="13"/>
        <v>18h52m</v>
      </c>
      <c r="P94" s="35">
        <f t="shared" si="38"/>
        <v>19.501906305655336</v>
      </c>
      <c r="Q94" s="45" t="str">
        <f t="shared" si="15"/>
        <v>19h30m</v>
      </c>
      <c r="R94" s="34">
        <f t="shared" si="16"/>
        <v>9.429849355898853</v>
      </c>
      <c r="S94" s="51" t="str">
        <f t="shared" si="17"/>
        <v>9,4h</v>
      </c>
      <c r="T94" s="34">
        <f t="shared" si="39"/>
        <v>4.931755661554188</v>
      </c>
      <c r="U94" s="45" t="str">
        <f t="shared" si="19"/>
        <v>4h55m</v>
      </c>
      <c r="V94" s="35">
        <f t="shared" si="40"/>
        <v>5.558454702010875</v>
      </c>
      <c r="W94" s="47" t="str">
        <f t="shared" si="21"/>
        <v>5h33m</v>
      </c>
      <c r="X94" s="35">
        <f t="shared" si="41"/>
        <v>6.181207954252903</v>
      </c>
      <c r="Y94" s="46" t="str">
        <f t="shared" si="23"/>
        <v>6h10m</v>
      </c>
      <c r="Z94" s="34">
        <f t="shared" si="42"/>
        <v>6.809950303001459</v>
      </c>
      <c r="AA94" s="48" t="str">
        <f t="shared" si="25"/>
        <v>6h48m</v>
      </c>
      <c r="AB94" s="60"/>
      <c r="AC94" s="21">
        <f t="shared" si="27"/>
        <v>17.623711664208066</v>
      </c>
      <c r="AD94" s="21">
        <f t="shared" si="26"/>
        <v>19.501906305655336</v>
      </c>
      <c r="AE94" s="21">
        <f t="shared" si="28"/>
        <v>28.931755661554188</v>
      </c>
      <c r="AF94" s="55">
        <f t="shared" si="29"/>
        <v>30.809950303001457</v>
      </c>
      <c r="AG94" s="31">
        <v>24</v>
      </c>
    </row>
    <row r="95" spans="1:33" ht="11.25">
      <c r="A95" s="40">
        <f t="shared" si="30"/>
        <v>40240</v>
      </c>
      <c r="B95" s="39">
        <f t="shared" si="0"/>
        <v>2455258.5</v>
      </c>
      <c r="C95" s="35">
        <f t="shared" si="1"/>
        <v>3940.6673601665993</v>
      </c>
      <c r="D95" s="35">
        <f t="shared" si="2"/>
        <v>-0.21358483973244727</v>
      </c>
      <c r="E95" s="34">
        <f t="shared" si="31"/>
        <v>-7.0094526940356</v>
      </c>
      <c r="F95" s="34">
        <f t="shared" si="4"/>
        <v>5.4382798146303895</v>
      </c>
      <c r="G95" s="34">
        <f t="shared" si="32"/>
        <v>6.066135790766115</v>
      </c>
      <c r="H95" s="34">
        <f t="shared" si="33"/>
        <v>6.688833530017456</v>
      </c>
      <c r="I95" s="34">
        <f t="shared" si="34"/>
        <v>7.316341943386258</v>
      </c>
      <c r="J95" s="34">
        <f t="shared" si="35"/>
        <v>17.65186465436284</v>
      </c>
      <c r="K95" s="53" t="str">
        <f t="shared" si="9"/>
        <v>17h39m</v>
      </c>
      <c r="L95" s="35">
        <f t="shared" si="36"/>
        <v>18.279720630498563</v>
      </c>
      <c r="M95" s="46" t="str">
        <f t="shared" si="11"/>
        <v>18h16m</v>
      </c>
      <c r="N95" s="34">
        <f t="shared" si="37"/>
        <v>18.902418369749903</v>
      </c>
      <c r="O95" s="47" t="str">
        <f t="shared" si="13"/>
        <v>18h54m</v>
      </c>
      <c r="P95" s="35">
        <f t="shared" si="38"/>
        <v>19.529926783118707</v>
      </c>
      <c r="Q95" s="45" t="str">
        <f t="shared" si="15"/>
        <v>19h31m</v>
      </c>
      <c r="R95" s="34">
        <f t="shared" si="16"/>
        <v>9.367316113227481</v>
      </c>
      <c r="S95" s="51" t="str">
        <f t="shared" si="17"/>
        <v>9,4h</v>
      </c>
      <c r="T95" s="34">
        <f t="shared" si="39"/>
        <v>4.897242896346189</v>
      </c>
      <c r="U95" s="45" t="str">
        <f t="shared" si="19"/>
        <v>4h53m</v>
      </c>
      <c r="V95" s="35">
        <f t="shared" si="40"/>
        <v>5.524751309714991</v>
      </c>
      <c r="W95" s="47" t="str">
        <f t="shared" si="21"/>
        <v>5h31m</v>
      </c>
      <c r="X95" s="35">
        <f t="shared" si="41"/>
        <v>6.147449048966332</v>
      </c>
      <c r="Y95" s="46" t="str">
        <f t="shared" si="23"/>
        <v>6h8m</v>
      </c>
      <c r="Z95" s="34">
        <f t="shared" si="42"/>
        <v>6.775305025102058</v>
      </c>
      <c r="AA95" s="48" t="str">
        <f t="shared" si="25"/>
        <v>6h46m</v>
      </c>
      <c r="AB95" s="60"/>
      <c r="AC95" s="21">
        <f t="shared" si="27"/>
        <v>17.65186465436284</v>
      </c>
      <c r="AD95" s="21">
        <f t="shared" si="26"/>
        <v>19.529926783118707</v>
      </c>
      <c r="AE95" s="21">
        <f t="shared" si="28"/>
        <v>28.89724289634619</v>
      </c>
      <c r="AF95" s="55">
        <f t="shared" si="29"/>
        <v>30.775305025102057</v>
      </c>
      <c r="AG95" s="31">
        <v>24</v>
      </c>
    </row>
    <row r="96" spans="1:33" ht="11.25">
      <c r="A96" s="40">
        <f t="shared" si="30"/>
        <v>40241</v>
      </c>
      <c r="B96" s="39">
        <f t="shared" si="0"/>
        <v>2455259.5</v>
      </c>
      <c r="C96" s="35">
        <f t="shared" si="1"/>
        <v>3941.6530075182</v>
      </c>
      <c r="D96" s="35">
        <f t="shared" si="2"/>
        <v>-0.21018428790517943</v>
      </c>
      <c r="E96" s="34">
        <f t="shared" si="31"/>
        <v>-6.622825853210413</v>
      </c>
      <c r="F96" s="34">
        <f t="shared" si="4"/>
        <v>5.469757500806793</v>
      </c>
      <c r="G96" s="34">
        <f t="shared" si="32"/>
        <v>6.096794855291025</v>
      </c>
      <c r="H96" s="34">
        <f t="shared" si="33"/>
        <v>6.719506314807807</v>
      </c>
      <c r="I96" s="34">
        <f t="shared" si="34"/>
        <v>7.3479071435779915</v>
      </c>
      <c r="J96" s="34">
        <f t="shared" si="35"/>
        <v>17.67994178871197</v>
      </c>
      <c r="K96" s="53" t="str">
        <f t="shared" si="9"/>
        <v>17h40m</v>
      </c>
      <c r="L96" s="35">
        <f t="shared" si="36"/>
        <v>18.3069791431962</v>
      </c>
      <c r="M96" s="46" t="str">
        <f t="shared" si="11"/>
        <v>18h18m</v>
      </c>
      <c r="N96" s="34">
        <f t="shared" si="37"/>
        <v>18.929690602712988</v>
      </c>
      <c r="O96" s="47" t="str">
        <f t="shared" si="13"/>
        <v>18h55m</v>
      </c>
      <c r="P96" s="35">
        <f t="shared" si="38"/>
        <v>19.55809143148317</v>
      </c>
      <c r="Q96" s="45" t="str">
        <f t="shared" si="15"/>
        <v>19h33m</v>
      </c>
      <c r="R96" s="34">
        <f t="shared" si="16"/>
        <v>9.304185712844017</v>
      </c>
      <c r="S96" s="51" t="str">
        <f t="shared" si="17"/>
        <v>9,3h</v>
      </c>
      <c r="T96" s="34">
        <f t="shared" si="39"/>
        <v>4.862277144327188</v>
      </c>
      <c r="U96" s="45" t="str">
        <f t="shared" si="19"/>
        <v>4h51m</v>
      </c>
      <c r="V96" s="35">
        <f t="shared" si="40"/>
        <v>5.490677973097372</v>
      </c>
      <c r="W96" s="47" t="str">
        <f t="shared" si="21"/>
        <v>5h29m</v>
      </c>
      <c r="X96" s="35">
        <f t="shared" si="41"/>
        <v>6.113389432614155</v>
      </c>
      <c r="Y96" s="46" t="str">
        <f t="shared" si="23"/>
        <v>6h6m</v>
      </c>
      <c r="Z96" s="34">
        <f t="shared" si="42"/>
        <v>6.740426787098387</v>
      </c>
      <c r="AA96" s="48" t="str">
        <f t="shared" si="25"/>
        <v>6h44m</v>
      </c>
      <c r="AB96" s="60"/>
      <c r="AC96" s="21">
        <f t="shared" si="27"/>
        <v>17.67994178871197</v>
      </c>
      <c r="AD96" s="21">
        <f t="shared" si="26"/>
        <v>19.55809143148317</v>
      </c>
      <c r="AE96" s="21">
        <f t="shared" si="28"/>
        <v>28.862277144327187</v>
      </c>
      <c r="AF96" s="55">
        <f t="shared" si="29"/>
        <v>30.740426787098386</v>
      </c>
      <c r="AG96" s="31">
        <v>24</v>
      </c>
    </row>
    <row r="97" spans="1:33" ht="11.25">
      <c r="A97" s="40">
        <f t="shared" si="30"/>
        <v>40242</v>
      </c>
      <c r="B97" s="39">
        <f t="shared" si="0"/>
        <v>2455260.5</v>
      </c>
      <c r="C97" s="35">
        <f t="shared" si="1"/>
        <v>3942.6386548697997</v>
      </c>
      <c r="D97" s="35">
        <f t="shared" si="2"/>
        <v>-0.20663430920239945</v>
      </c>
      <c r="E97" s="34">
        <f t="shared" si="31"/>
        <v>-6.234241701391719</v>
      </c>
      <c r="F97" s="34">
        <f t="shared" si="4"/>
        <v>5.501308498442377</v>
      </c>
      <c r="G97" s="34">
        <f t="shared" si="32"/>
        <v>6.127595725276393</v>
      </c>
      <c r="H97" s="34">
        <f t="shared" si="33"/>
        <v>6.7503914099853315</v>
      </c>
      <c r="I97" s="34">
        <f t="shared" si="34"/>
        <v>7.379769821038542</v>
      </c>
      <c r="J97" s="34">
        <f t="shared" si="35"/>
        <v>17.707942807644777</v>
      </c>
      <c r="K97" s="53" t="str">
        <f t="shared" si="9"/>
        <v>17h42m</v>
      </c>
      <c r="L97" s="35">
        <f t="shared" si="36"/>
        <v>18.334230034478793</v>
      </c>
      <c r="M97" s="46" t="str">
        <f t="shared" si="11"/>
        <v>18h20m</v>
      </c>
      <c r="N97" s="34">
        <f t="shared" si="37"/>
        <v>18.957025719187733</v>
      </c>
      <c r="O97" s="47" t="str">
        <f t="shared" si="13"/>
        <v>18h57m</v>
      </c>
      <c r="P97" s="35">
        <f t="shared" si="38"/>
        <v>19.586404130240943</v>
      </c>
      <c r="Q97" s="45" t="str">
        <f t="shared" si="15"/>
        <v>19h35m</v>
      </c>
      <c r="R97" s="34">
        <f t="shared" si="16"/>
        <v>9.240460357922915</v>
      </c>
      <c r="S97" s="51" t="str">
        <f t="shared" si="17"/>
        <v>9,2h</v>
      </c>
      <c r="T97" s="34">
        <f t="shared" si="39"/>
        <v>4.826864488163858</v>
      </c>
      <c r="U97" s="45" t="str">
        <f t="shared" si="19"/>
        <v>4h49m</v>
      </c>
      <c r="V97" s="35">
        <f t="shared" si="40"/>
        <v>5.456242899217068</v>
      </c>
      <c r="W97" s="47" t="str">
        <f t="shared" si="21"/>
        <v>5h27m</v>
      </c>
      <c r="X97" s="35">
        <f t="shared" si="41"/>
        <v>6.079038583926007</v>
      </c>
      <c r="Y97" s="46" t="str">
        <f t="shared" si="23"/>
        <v>6h4m</v>
      </c>
      <c r="Z97" s="34">
        <f t="shared" si="42"/>
        <v>6.705325810760023</v>
      </c>
      <c r="AA97" s="48" t="str">
        <f t="shared" si="25"/>
        <v>6h42m</v>
      </c>
      <c r="AB97" s="60"/>
      <c r="AC97" s="21">
        <f t="shared" si="27"/>
        <v>17.707942807644777</v>
      </c>
      <c r="AD97" s="21">
        <f t="shared" si="26"/>
        <v>19.586404130240943</v>
      </c>
      <c r="AE97" s="21">
        <f t="shared" si="28"/>
        <v>28.826864488163856</v>
      </c>
      <c r="AF97" s="55">
        <f t="shared" si="29"/>
        <v>30.705325810760023</v>
      </c>
      <c r="AG97" s="31">
        <v>24</v>
      </c>
    </row>
    <row r="98" spans="1:33" ht="11.25">
      <c r="A98" s="40">
        <f t="shared" si="30"/>
        <v>40243</v>
      </c>
      <c r="B98" s="39">
        <f aca="true" t="shared" si="43" ref="B98:B161">367*YEAR(A98)-INT((7*(YEAR(A98)+INT((MONTH(A98)+9)/12)))/4)+INT(275*MONTH(A98)/9)+DAY(A98)+1721013.5</f>
        <v>2455261.5</v>
      </c>
      <c r="C98" s="35">
        <f aca="true" t="shared" si="44" ref="C98:C161">(0.779072+0.00273790931*(B98-2451545))*360</f>
        <v>3943.6243022213994</v>
      </c>
      <c r="D98" s="35">
        <f aca="true" t="shared" si="45" ref="D98:D161">(-460*SIN(RADIANS(C98+79.5))+592*SIN(RADIANS(2*C98)))/3600</f>
        <v>-0.20294003216785855</v>
      </c>
      <c r="E98" s="34">
        <f t="shared" si="31"/>
        <v>-5.843815080800818</v>
      </c>
      <c r="F98" s="34">
        <f aca="true" t="shared" si="46" ref="F98:F161">DEGREES(ACOS(-SIN(RADIANS($A$2))*SIN(RADIANS(E98))/(COS(RADIANS($A$2))*COS(RADIANS(E98)))))/360*24</f>
        <v>5.532927702650096</v>
      </c>
      <c r="G98" s="34">
        <f t="shared" si="32"/>
        <v>6.158534005701277</v>
      </c>
      <c r="H98" s="34">
        <f t="shared" si="33"/>
        <v>6.781485680148112</v>
      </c>
      <c r="I98" s="34">
        <f t="shared" si="34"/>
        <v>7.411928999236759</v>
      </c>
      <c r="J98" s="34">
        <f t="shared" si="35"/>
        <v>17.735867734817955</v>
      </c>
      <c r="K98" s="53" t="str">
        <f aca="true" t="shared" si="47" ref="K98:K161">IF(ISERR(J98),"***",CONCATENATE(INT(J98),"h",INT((J98-INT(J98))*60),"m"))</f>
        <v>17h44m</v>
      </c>
      <c r="L98" s="35">
        <f t="shared" si="36"/>
        <v>18.361474037869137</v>
      </c>
      <c r="M98" s="46" t="str">
        <f aca="true" t="shared" si="48" ref="M98:M161">IF(ISERR(L98),"***",CONCATENATE(INT(L98),"h",INT((L98-INT(L98))*60),"m"))</f>
        <v>18h21m</v>
      </c>
      <c r="N98" s="34">
        <f t="shared" si="37"/>
        <v>18.98442571231597</v>
      </c>
      <c r="O98" s="47" t="str">
        <f aca="true" t="shared" si="49" ref="O98:O161">IF(ISERR(N98),"***",CONCATENATE(INT(N98),"h",INT((N98-INT(N98))*60),"m"))</f>
        <v>18h59m</v>
      </c>
      <c r="P98" s="35">
        <f t="shared" si="38"/>
        <v>19.614869031404616</v>
      </c>
      <c r="Q98" s="45" t="str">
        <f aca="true" t="shared" si="50" ref="Q98:Q161">IF(ISERR(P98),"***",CONCATENATE(INT(P98),"h",INT((P98-INT(P98))*60),"m"))</f>
        <v>19h36m</v>
      </c>
      <c r="R98" s="34">
        <f aca="true" t="shared" si="51" ref="R98:R161">24-P98+T98</f>
        <v>9.176142001526483</v>
      </c>
      <c r="S98" s="51" t="str">
        <f aca="true" t="shared" si="52" ref="S98:S161">IF(ISERR(R98),"***",CONCATENATE(ROUND(R98,1),"h"))</f>
        <v>9,2h</v>
      </c>
      <c r="T98" s="34">
        <f t="shared" si="39"/>
        <v>4.7910110329311</v>
      </c>
      <c r="U98" s="45" t="str">
        <f aca="true" t="shared" si="53" ref="U98:U161">IF(ISERR(T98),"***",CONCATENATE(INT(T98),"h",INT((T98-INT(T98))*60),"m"))</f>
        <v>4h47m</v>
      </c>
      <c r="V98" s="35">
        <f t="shared" si="40"/>
        <v>5.4214543520197465</v>
      </c>
      <c r="W98" s="47" t="str">
        <f aca="true" t="shared" si="54" ref="W98:W161">IF(ISERR(V98),"***",CONCATENATE(INT(V98),"h",INT((V98-INT(V98))*60),"m"))</f>
        <v>5h25m</v>
      </c>
      <c r="X98" s="35">
        <f t="shared" si="41"/>
        <v>6.044406026466581</v>
      </c>
      <c r="Y98" s="46" t="str">
        <f aca="true" t="shared" si="55" ref="Y98:Y161">IF(ISERR(X98),"***",CONCATENATE(INT(X98),"h",INT((X98-INT(X98))*60),"m"))</f>
        <v>6h2m</v>
      </c>
      <c r="Z98" s="34">
        <f t="shared" si="42"/>
        <v>6.670012329517762</v>
      </c>
      <c r="AA98" s="48" t="str">
        <f aca="true" t="shared" si="56" ref="AA98:AA161">IF(ISERR(Z98),"***",CONCATENATE(INT(Z98),"h",INT((Z98-INT(Z98))*60),"m"))</f>
        <v>6h40m</v>
      </c>
      <c r="AB98" s="60"/>
      <c r="AC98" s="21">
        <f t="shared" si="27"/>
        <v>17.735867734817955</v>
      </c>
      <c r="AD98" s="21">
        <f aca="true" t="shared" si="57" ref="AD98:AD161">IF(ISERR(P98),NA(),IF(P98&lt;12,P98+24,P98))</f>
        <v>19.614869031404616</v>
      </c>
      <c r="AE98" s="21">
        <f t="shared" si="28"/>
        <v>28.7910110329311</v>
      </c>
      <c r="AF98" s="55">
        <f t="shared" si="29"/>
        <v>30.67001232951776</v>
      </c>
      <c r="AG98" s="31">
        <v>24</v>
      </c>
    </row>
    <row r="99" spans="1:33" ht="11.25">
      <c r="A99" s="40">
        <f t="shared" si="30"/>
        <v>40244</v>
      </c>
      <c r="B99" s="39">
        <f t="shared" si="43"/>
        <v>2455262.5</v>
      </c>
      <c r="C99" s="35">
        <f t="shared" si="44"/>
        <v>3944.609949572999</v>
      </c>
      <c r="D99" s="35">
        <f t="shared" si="45"/>
        <v>-0.1991067264651377</v>
      </c>
      <c r="E99" s="34">
        <f t="shared" si="31"/>
        <v>-5.451661378182522</v>
      </c>
      <c r="F99" s="34">
        <f t="shared" si="46"/>
        <v>5.564610136588554</v>
      </c>
      <c r="G99" s="34">
        <f t="shared" si="32"/>
        <v>6.189605398041786</v>
      </c>
      <c r="H99" s="34">
        <f t="shared" si="33"/>
        <v>6.812786075850943</v>
      </c>
      <c r="I99" s="34">
        <f t="shared" si="34"/>
        <v>7.44438382547091</v>
      </c>
      <c r="J99" s="34">
        <f t="shared" si="35"/>
        <v>17.763716863053695</v>
      </c>
      <c r="K99" s="53" t="str">
        <f t="shared" si="47"/>
        <v>17h45m</v>
      </c>
      <c r="L99" s="35">
        <f t="shared" si="36"/>
        <v>18.388712124506924</v>
      </c>
      <c r="M99" s="46" t="str">
        <f t="shared" si="48"/>
        <v>18h23m</v>
      </c>
      <c r="N99" s="34">
        <f t="shared" si="37"/>
        <v>19.011892802316083</v>
      </c>
      <c r="O99" s="47" t="str">
        <f t="shared" si="49"/>
        <v>19h0m</v>
      </c>
      <c r="P99" s="35">
        <f t="shared" si="38"/>
        <v>19.643490551936047</v>
      </c>
      <c r="Q99" s="45" t="str">
        <f t="shared" si="50"/>
        <v>19h38m</v>
      </c>
      <c r="R99" s="34">
        <f t="shared" si="51"/>
        <v>9.11123234905818</v>
      </c>
      <c r="S99" s="51" t="str">
        <f t="shared" si="52"/>
        <v>9,1h</v>
      </c>
      <c r="T99" s="34">
        <f t="shared" si="39"/>
        <v>4.754722900994228</v>
      </c>
      <c r="U99" s="45" t="str">
        <f t="shared" si="53"/>
        <v>4h45m</v>
      </c>
      <c r="V99" s="35">
        <f t="shared" si="40"/>
        <v>5.386320650614194</v>
      </c>
      <c r="W99" s="47" t="str">
        <f t="shared" si="54"/>
        <v>5h23m</v>
      </c>
      <c r="X99" s="35">
        <f t="shared" si="41"/>
        <v>6.009501328423351</v>
      </c>
      <c r="Y99" s="46" t="str">
        <f t="shared" si="55"/>
        <v>6h0m</v>
      </c>
      <c r="Z99" s="34">
        <f t="shared" si="42"/>
        <v>6.6344965898765835</v>
      </c>
      <c r="AA99" s="48" t="str">
        <f t="shared" si="56"/>
        <v>6h38m</v>
      </c>
      <c r="AB99" s="60"/>
      <c r="AC99" s="21">
        <f aca="true" t="shared" si="58" ref="AC99:AC162">IF(ISERR(J99&lt;12),NA(),IF(J99&lt;12,J99+24,J99))</f>
        <v>17.763716863053695</v>
      </c>
      <c r="AD99" s="21">
        <f t="shared" si="57"/>
        <v>19.643490551936047</v>
      </c>
      <c r="AE99" s="21">
        <f aca="true" t="shared" si="59" ref="AE99:AE162">IF(ISERR(T99),NA(),IF(T99&lt;12,T99+24,T99))</f>
        <v>28.754722900994228</v>
      </c>
      <c r="AF99" s="55">
        <f aca="true" t="shared" si="60" ref="AF99:AF162">IF(ISERR(Z99&lt;12),NA(),IF(Z99&lt;12,Z99+24,Z99))</f>
        <v>30.634496589876584</v>
      </c>
      <c r="AG99" s="31">
        <v>24</v>
      </c>
    </row>
    <row r="100" spans="1:33" ht="11.25">
      <c r="A100" s="40">
        <f aca="true" t="shared" si="61" ref="A100:A163">A99+1</f>
        <v>40245</v>
      </c>
      <c r="B100" s="39">
        <f t="shared" si="43"/>
        <v>2455263.5</v>
      </c>
      <c r="C100" s="35">
        <f t="shared" si="44"/>
        <v>3945.5955969245997</v>
      </c>
      <c r="D100" s="35">
        <f t="shared" si="45"/>
        <v>-0.1951397963748543</v>
      </c>
      <c r="E100" s="34">
        <f t="shared" si="31"/>
        <v>-5.0578964907037385</v>
      </c>
      <c r="F100" s="34">
        <f t="shared" si="46"/>
        <v>5.596350943612795</v>
      </c>
      <c r="G100" s="34">
        <f t="shared" si="32"/>
        <v>6.220805693957454</v>
      </c>
      <c r="H100" s="34">
        <f t="shared" si="33"/>
        <v>6.844289628778329</v>
      </c>
      <c r="I100" s="34">
        <f t="shared" si="34"/>
        <v>7.477133569578848</v>
      </c>
      <c r="J100" s="34">
        <f t="shared" si="35"/>
        <v>17.791490739987648</v>
      </c>
      <c r="K100" s="53" t="str">
        <f t="shared" si="47"/>
        <v>17h47m</v>
      </c>
      <c r="L100" s="35">
        <f t="shared" si="36"/>
        <v>18.415945490332305</v>
      </c>
      <c r="M100" s="46" t="str">
        <f t="shared" si="48"/>
        <v>18h24m</v>
      </c>
      <c r="N100" s="34">
        <f t="shared" si="37"/>
        <v>19.03942942515318</v>
      </c>
      <c r="O100" s="47" t="str">
        <f t="shared" si="49"/>
        <v>19h2m</v>
      </c>
      <c r="P100" s="35">
        <f t="shared" si="38"/>
        <v>19.6722733659537</v>
      </c>
      <c r="Q100" s="45" t="str">
        <f t="shared" si="50"/>
        <v>19h40m</v>
      </c>
      <c r="R100" s="34">
        <f t="shared" si="51"/>
        <v>9.045732860842307</v>
      </c>
      <c r="S100" s="51" t="str">
        <f t="shared" si="52"/>
        <v>9h</v>
      </c>
      <c r="T100" s="34">
        <f t="shared" si="39"/>
        <v>4.718006226796006</v>
      </c>
      <c r="U100" s="45" t="str">
        <f t="shared" si="53"/>
        <v>4h43m</v>
      </c>
      <c r="V100" s="35">
        <f t="shared" si="40"/>
        <v>5.350850167596525</v>
      </c>
      <c r="W100" s="47" t="str">
        <f t="shared" si="54"/>
        <v>5h21m</v>
      </c>
      <c r="X100" s="35">
        <f t="shared" si="41"/>
        <v>5.974334102417401</v>
      </c>
      <c r="Y100" s="46" t="str">
        <f t="shared" si="55"/>
        <v>5h58m</v>
      </c>
      <c r="Z100" s="34">
        <f t="shared" si="42"/>
        <v>6.598788852762059</v>
      </c>
      <c r="AA100" s="48" t="str">
        <f t="shared" si="56"/>
        <v>6h35m</v>
      </c>
      <c r="AB100" s="60"/>
      <c r="AC100" s="21">
        <f t="shared" si="58"/>
        <v>17.791490739987648</v>
      </c>
      <c r="AD100" s="21">
        <f t="shared" si="57"/>
        <v>19.6722733659537</v>
      </c>
      <c r="AE100" s="21">
        <f t="shared" si="59"/>
        <v>28.718006226796007</v>
      </c>
      <c r="AF100" s="55">
        <f t="shared" si="60"/>
        <v>30.59878885276206</v>
      </c>
      <c r="AG100" s="31">
        <v>24</v>
      </c>
    </row>
    <row r="101" spans="1:33" ht="11.25">
      <c r="A101" s="40">
        <f t="shared" si="61"/>
        <v>40246</v>
      </c>
      <c r="B101" s="39">
        <f t="shared" si="43"/>
        <v>2455264.5</v>
      </c>
      <c r="C101" s="35">
        <f t="shared" si="44"/>
        <v>3946.5812442761994</v>
      </c>
      <c r="D101" s="35">
        <f t="shared" si="45"/>
        <v>-0.19104477414141888</v>
      </c>
      <c r="E101" s="34">
        <f t="shared" si="31"/>
        <v>-4.662636791701186</v>
      </c>
      <c r="F101" s="34">
        <f t="shared" si="46"/>
        <v>5.6281453793439455</v>
      </c>
      <c r="G101" s="34">
        <f t="shared" si="32"/>
        <v>6.252130768804413</v>
      </c>
      <c r="H101" s="34">
        <f t="shared" si="33"/>
        <v>6.875993446716157</v>
      </c>
      <c r="I101" s="34">
        <f t="shared" si="34"/>
        <v>7.510177622596481</v>
      </c>
      <c r="J101" s="34">
        <f t="shared" si="35"/>
        <v>17.819190153485362</v>
      </c>
      <c r="K101" s="53" t="str">
        <f t="shared" si="47"/>
        <v>17h49m</v>
      </c>
      <c r="L101" s="35">
        <f t="shared" si="36"/>
        <v>18.44317554294583</v>
      </c>
      <c r="M101" s="46" t="str">
        <f t="shared" si="48"/>
        <v>18h26m</v>
      </c>
      <c r="N101" s="34">
        <f t="shared" si="37"/>
        <v>19.067038220857576</v>
      </c>
      <c r="O101" s="47" t="str">
        <f t="shared" si="49"/>
        <v>19h4m</v>
      </c>
      <c r="P101" s="35">
        <f t="shared" si="38"/>
        <v>19.701222396737897</v>
      </c>
      <c r="Q101" s="45" t="str">
        <f t="shared" si="50"/>
        <v>19h42m</v>
      </c>
      <c r="R101" s="34">
        <f t="shared" si="51"/>
        <v>8.97964475480704</v>
      </c>
      <c r="S101" s="51" t="str">
        <f t="shared" si="52"/>
        <v>9h</v>
      </c>
      <c r="T101" s="34">
        <f t="shared" si="39"/>
        <v>4.6808671515449385</v>
      </c>
      <c r="U101" s="45" t="str">
        <f t="shared" si="53"/>
        <v>4h40m</v>
      </c>
      <c r="V101" s="35">
        <f t="shared" si="40"/>
        <v>5.315051327425262</v>
      </c>
      <c r="W101" s="47" t="str">
        <f t="shared" si="54"/>
        <v>5h18m</v>
      </c>
      <c r="X101" s="35">
        <f t="shared" si="41"/>
        <v>5.938914005337006</v>
      </c>
      <c r="Y101" s="46" t="str">
        <f t="shared" si="55"/>
        <v>5h56m</v>
      </c>
      <c r="Z101" s="34">
        <f t="shared" si="42"/>
        <v>6.562899394797474</v>
      </c>
      <c r="AA101" s="48" t="str">
        <f t="shared" si="56"/>
        <v>6h33m</v>
      </c>
      <c r="AB101" s="60"/>
      <c r="AC101" s="21">
        <f t="shared" si="58"/>
        <v>17.819190153485362</v>
      </c>
      <c r="AD101" s="21">
        <f t="shared" si="57"/>
        <v>19.701222396737897</v>
      </c>
      <c r="AE101" s="21">
        <f t="shared" si="59"/>
        <v>28.680867151544938</v>
      </c>
      <c r="AF101" s="55">
        <f t="shared" si="60"/>
        <v>30.562899394797473</v>
      </c>
      <c r="AG101" s="31">
        <v>24</v>
      </c>
    </row>
    <row r="102" spans="1:33" ht="11.25">
      <c r="A102" s="40">
        <f t="shared" si="61"/>
        <v>40247</v>
      </c>
      <c r="B102" s="39">
        <f t="shared" si="43"/>
        <v>2455265.5</v>
      </c>
      <c r="C102" s="35">
        <f t="shared" si="44"/>
        <v>3947.566891627799</v>
      </c>
      <c r="D102" s="35">
        <f t="shared" si="45"/>
        <v>-0.18682731317726964</v>
      </c>
      <c r="E102" s="34">
        <f t="shared" si="31"/>
        <v>-4.265999096288433</v>
      </c>
      <c r="F102" s="34">
        <f t="shared" si="46"/>
        <v>5.659988803667273</v>
      </c>
      <c r="G102" s="34">
        <f t="shared" si="32"/>
        <v>6.283576574982948</v>
      </c>
      <c r="H102" s="34">
        <f t="shared" si="33"/>
        <v>6.9078947083259905</v>
      </c>
      <c r="I102" s="34">
        <f t="shared" si="34"/>
        <v>7.5435154953760915</v>
      </c>
      <c r="J102" s="34">
        <f t="shared" si="35"/>
        <v>17.846816116844543</v>
      </c>
      <c r="K102" s="53" t="str">
        <f t="shared" si="47"/>
        <v>17h50m</v>
      </c>
      <c r="L102" s="35">
        <f t="shared" si="36"/>
        <v>18.470403888160217</v>
      </c>
      <c r="M102" s="46" t="str">
        <f t="shared" si="48"/>
        <v>18h28m</v>
      </c>
      <c r="N102" s="34">
        <f t="shared" si="37"/>
        <v>19.09472202150326</v>
      </c>
      <c r="O102" s="47" t="str">
        <f t="shared" si="49"/>
        <v>19h5m</v>
      </c>
      <c r="P102" s="35">
        <f t="shared" si="38"/>
        <v>19.73034280855336</v>
      </c>
      <c r="Q102" s="45" t="str">
        <f t="shared" si="50"/>
        <v>19h43m</v>
      </c>
      <c r="R102" s="34">
        <f t="shared" si="51"/>
        <v>8.912969009247819</v>
      </c>
      <c r="S102" s="51" t="str">
        <f t="shared" si="52"/>
        <v>8,9h</v>
      </c>
      <c r="T102" s="34">
        <f t="shared" si="39"/>
        <v>4.6433118178011785</v>
      </c>
      <c r="U102" s="45" t="str">
        <f t="shared" si="53"/>
        <v>4h38m</v>
      </c>
      <c r="V102" s="35">
        <f t="shared" si="40"/>
        <v>5.2789326048512795</v>
      </c>
      <c r="W102" s="47" t="str">
        <f t="shared" si="54"/>
        <v>5h16m</v>
      </c>
      <c r="X102" s="35">
        <f t="shared" si="41"/>
        <v>5.903250738194322</v>
      </c>
      <c r="Y102" s="46" t="str">
        <f t="shared" si="55"/>
        <v>5h54m</v>
      </c>
      <c r="Z102" s="34">
        <f t="shared" si="42"/>
        <v>6.5268385095099966</v>
      </c>
      <c r="AA102" s="48" t="str">
        <f t="shared" si="56"/>
        <v>6h31m</v>
      </c>
      <c r="AB102" s="60"/>
      <c r="AC102" s="21">
        <f t="shared" si="58"/>
        <v>17.846816116844543</v>
      </c>
      <c r="AD102" s="21">
        <f t="shared" si="57"/>
        <v>19.73034280855336</v>
      </c>
      <c r="AE102" s="21">
        <f t="shared" si="59"/>
        <v>28.643311817801177</v>
      </c>
      <c r="AF102" s="55">
        <f t="shared" si="60"/>
        <v>30.526838509509997</v>
      </c>
      <c r="AG102" s="31">
        <v>24</v>
      </c>
    </row>
    <row r="103" spans="1:33" ht="11.25">
      <c r="A103" s="40">
        <f t="shared" si="61"/>
        <v>40248</v>
      </c>
      <c r="B103" s="39">
        <f t="shared" si="43"/>
        <v>2455266.5</v>
      </c>
      <c r="C103" s="35">
        <f t="shared" si="44"/>
        <v>3948.5525389793997</v>
      </c>
      <c r="D103" s="35">
        <f t="shared" si="45"/>
        <v>-0.18249318113268106</v>
      </c>
      <c r="E103" s="34">
        <f t="shared" si="31"/>
        <v>-3.8681006268323164</v>
      </c>
      <c r="F103" s="34">
        <f t="shared" si="46"/>
        <v>5.691876672667501</v>
      </c>
      <c r="G103" s="34">
        <f t="shared" si="32"/>
        <v>6.315139135126156</v>
      </c>
      <c r="H103" s="34">
        <f t="shared" si="33"/>
        <v>6.939990657725318</v>
      </c>
      <c r="I103" s="34">
        <f t="shared" si="34"/>
        <v>7.577146817176304</v>
      </c>
      <c r="J103" s="34">
        <f t="shared" si="35"/>
        <v>17.874369853800182</v>
      </c>
      <c r="K103" s="53" t="str">
        <f t="shared" si="47"/>
        <v>17h52m</v>
      </c>
      <c r="L103" s="35">
        <f t="shared" si="36"/>
        <v>18.497632316258837</v>
      </c>
      <c r="M103" s="46" t="str">
        <f t="shared" si="48"/>
        <v>18h29m</v>
      </c>
      <c r="N103" s="34">
        <f t="shared" si="37"/>
        <v>19.122483838858</v>
      </c>
      <c r="O103" s="47" t="str">
        <f t="shared" si="49"/>
        <v>19h7m</v>
      </c>
      <c r="P103" s="35">
        <f t="shared" si="38"/>
        <v>19.759639998308987</v>
      </c>
      <c r="Q103" s="45" t="str">
        <f t="shared" si="50"/>
        <v>19h45m</v>
      </c>
      <c r="R103" s="34">
        <f t="shared" si="51"/>
        <v>8.84570636564739</v>
      </c>
      <c r="S103" s="51" t="str">
        <f t="shared" si="52"/>
        <v>8,8h</v>
      </c>
      <c r="T103" s="34">
        <f t="shared" si="39"/>
        <v>4.605346363956377</v>
      </c>
      <c r="U103" s="45" t="str">
        <f t="shared" si="53"/>
        <v>4h36m</v>
      </c>
      <c r="V103" s="35">
        <f t="shared" si="40"/>
        <v>5.242502523407364</v>
      </c>
      <c r="W103" s="47" t="str">
        <f t="shared" si="54"/>
        <v>5h14m</v>
      </c>
      <c r="X103" s="35">
        <f t="shared" si="41"/>
        <v>5.867354046006525</v>
      </c>
      <c r="Y103" s="46" t="str">
        <f t="shared" si="55"/>
        <v>5h52m</v>
      </c>
      <c r="Z103" s="34">
        <f t="shared" si="42"/>
        <v>6.49061650846518</v>
      </c>
      <c r="AA103" s="48" t="str">
        <f t="shared" si="56"/>
        <v>6h29m</v>
      </c>
      <c r="AB103" s="60"/>
      <c r="AC103" s="21">
        <f t="shared" si="58"/>
        <v>17.874369853800182</v>
      </c>
      <c r="AD103" s="21">
        <f t="shared" si="57"/>
        <v>19.759639998308987</v>
      </c>
      <c r="AE103" s="21">
        <f t="shared" si="59"/>
        <v>28.60534636395638</v>
      </c>
      <c r="AF103" s="55">
        <f t="shared" si="60"/>
        <v>30.49061650846518</v>
      </c>
      <c r="AG103" s="31">
        <v>24</v>
      </c>
    </row>
    <row r="104" spans="1:33" ht="11.25">
      <c r="A104" s="40">
        <f t="shared" si="61"/>
        <v>40249</v>
      </c>
      <c r="B104" s="39">
        <f t="shared" si="43"/>
        <v>2455267.5</v>
      </c>
      <c r="C104" s="35">
        <f t="shared" si="44"/>
        <v>3949.5381863309995</v>
      </c>
      <c r="D104" s="35">
        <f t="shared" si="45"/>
        <v>-0.17804825283947098</v>
      </c>
      <c r="E104" s="34">
        <f t="shared" si="31"/>
        <v>-3.4690589783090338</v>
      </c>
      <c r="F104" s="34">
        <f t="shared" si="46"/>
        <v>5.723804530509256</v>
      </c>
      <c r="G104" s="34">
        <f t="shared" si="32"/>
        <v>6.346814535135877</v>
      </c>
      <c r="H104" s="34">
        <f t="shared" si="33"/>
        <v>6.9722785988763505</v>
      </c>
      <c r="I104" s="34">
        <f t="shared" si="34"/>
        <v>7.6110713342357394</v>
      </c>
      <c r="J104" s="34">
        <f t="shared" si="35"/>
        <v>17.901852783348726</v>
      </c>
      <c r="K104" s="53" t="str">
        <f t="shared" si="47"/>
        <v>17h54m</v>
      </c>
      <c r="L104" s="35">
        <f t="shared" si="36"/>
        <v>18.524862787975348</v>
      </c>
      <c r="M104" s="46" t="str">
        <f t="shared" si="48"/>
        <v>18h31m</v>
      </c>
      <c r="N104" s="34">
        <f t="shared" si="37"/>
        <v>19.15032685171582</v>
      </c>
      <c r="O104" s="47" t="str">
        <f t="shared" si="49"/>
        <v>19h9m</v>
      </c>
      <c r="P104" s="35">
        <f t="shared" si="38"/>
        <v>19.78911958707521</v>
      </c>
      <c r="Q104" s="45" t="str">
        <f t="shared" si="50"/>
        <v>19h47m</v>
      </c>
      <c r="R104" s="34">
        <f t="shared" si="51"/>
        <v>8.777857331528523</v>
      </c>
      <c r="S104" s="51" t="str">
        <f t="shared" si="52"/>
        <v>8,8h</v>
      </c>
      <c r="T104" s="34">
        <f t="shared" si="39"/>
        <v>4.566976918603731</v>
      </c>
      <c r="U104" s="45" t="str">
        <f t="shared" si="53"/>
        <v>4h34m</v>
      </c>
      <c r="V104" s="35">
        <f t="shared" si="40"/>
        <v>5.20576965396312</v>
      </c>
      <c r="W104" s="47" t="str">
        <f t="shared" si="54"/>
        <v>5h12m</v>
      </c>
      <c r="X104" s="35">
        <f t="shared" si="41"/>
        <v>5.8312337177035936</v>
      </c>
      <c r="Y104" s="46" t="str">
        <f t="shared" si="55"/>
        <v>5h49m</v>
      </c>
      <c r="Z104" s="34">
        <f t="shared" si="42"/>
        <v>6.454243722330214</v>
      </c>
      <c r="AA104" s="48" t="str">
        <f t="shared" si="56"/>
        <v>6h27m</v>
      </c>
      <c r="AB104" s="60"/>
      <c r="AC104" s="21">
        <f t="shared" si="58"/>
        <v>17.901852783348726</v>
      </c>
      <c r="AD104" s="21">
        <f t="shared" si="57"/>
        <v>19.78911958707521</v>
      </c>
      <c r="AE104" s="21">
        <f t="shared" si="59"/>
        <v>28.566976918603732</v>
      </c>
      <c r="AF104" s="55">
        <f t="shared" si="60"/>
        <v>30.454243722330215</v>
      </c>
      <c r="AG104" s="31">
        <v>24</v>
      </c>
    </row>
    <row r="105" spans="1:33" ht="11.25">
      <c r="A105" s="40">
        <f t="shared" si="61"/>
        <v>40250</v>
      </c>
      <c r="B105" s="39">
        <f t="shared" si="43"/>
        <v>2455268.5</v>
      </c>
      <c r="C105" s="35">
        <f t="shared" si="44"/>
        <v>3950.5238336825996</v>
      </c>
      <c r="D105" s="35">
        <f t="shared" si="45"/>
        <v>-0.17349850313693438</v>
      </c>
      <c r="E105" s="34">
        <f t="shared" si="31"/>
        <v>-3.068992083550109</v>
      </c>
      <c r="F105" s="34">
        <f t="shared" si="46"/>
        <v>5.7557680012698995</v>
      </c>
      <c r="G105" s="34">
        <f t="shared" si="32"/>
        <v>6.3785989170712565</v>
      </c>
      <c r="H105" s="34">
        <f t="shared" si="33"/>
        <v>7.004755889785307</v>
      </c>
      <c r="I105" s="34">
        <f t="shared" si="34"/>
        <v>7.645288908342635</v>
      </c>
      <c r="J105" s="34">
        <f t="shared" si="35"/>
        <v>17.929266504406833</v>
      </c>
      <c r="K105" s="53" t="str">
        <f t="shared" si="47"/>
        <v>17h55m</v>
      </c>
      <c r="L105" s="35">
        <f t="shared" si="36"/>
        <v>18.55209742020819</v>
      </c>
      <c r="M105" s="46" t="str">
        <f t="shared" si="48"/>
        <v>18h33m</v>
      </c>
      <c r="N105" s="34">
        <f t="shared" si="37"/>
        <v>19.17825439292224</v>
      </c>
      <c r="O105" s="47" t="str">
        <f t="shared" si="49"/>
        <v>19h10m</v>
      </c>
      <c r="P105" s="35">
        <f t="shared" si="38"/>
        <v>19.81878741147957</v>
      </c>
      <c r="Q105" s="45" t="str">
        <f t="shared" si="50"/>
        <v>19h49m</v>
      </c>
      <c r="R105" s="34">
        <f t="shared" si="51"/>
        <v>8.70942218331473</v>
      </c>
      <c r="S105" s="51" t="str">
        <f t="shared" si="52"/>
        <v>8,7h</v>
      </c>
      <c r="T105" s="34">
        <f t="shared" si="39"/>
        <v>4.5282095947942995</v>
      </c>
      <c r="U105" s="45" t="str">
        <f t="shared" si="53"/>
        <v>4h31m</v>
      </c>
      <c r="V105" s="35">
        <f t="shared" si="40"/>
        <v>5.168742613351627</v>
      </c>
      <c r="W105" s="47" t="str">
        <f t="shared" si="54"/>
        <v>5h10m</v>
      </c>
      <c r="X105" s="35">
        <f t="shared" si="41"/>
        <v>5.794899586065678</v>
      </c>
      <c r="Y105" s="46" t="str">
        <f t="shared" si="55"/>
        <v>5h47m</v>
      </c>
      <c r="Z105" s="34">
        <f t="shared" si="42"/>
        <v>6.417730501867035</v>
      </c>
      <c r="AA105" s="48" t="str">
        <f t="shared" si="56"/>
        <v>6h25m</v>
      </c>
      <c r="AB105" s="60"/>
      <c r="AC105" s="21">
        <f t="shared" si="58"/>
        <v>17.929266504406833</v>
      </c>
      <c r="AD105" s="21">
        <f t="shared" si="57"/>
        <v>19.81878741147957</v>
      </c>
      <c r="AE105" s="21">
        <f t="shared" si="59"/>
        <v>28.528209594794298</v>
      </c>
      <c r="AF105" s="55">
        <f t="shared" si="60"/>
        <v>30.417730501867034</v>
      </c>
      <c r="AG105" s="31">
        <v>24</v>
      </c>
    </row>
    <row r="106" spans="1:33" ht="11.25">
      <c r="A106" s="40">
        <f t="shared" si="61"/>
        <v>40251</v>
      </c>
      <c r="B106" s="39">
        <f t="shared" si="43"/>
        <v>2455269.5</v>
      </c>
      <c r="C106" s="35">
        <f t="shared" si="44"/>
        <v>3951.5094810341993</v>
      </c>
      <c r="D106" s="35">
        <f t="shared" si="45"/>
        <v>-0.1688499995886888</v>
      </c>
      <c r="E106" s="34">
        <f t="shared" si="31"/>
        <v>-2.668018178388482</v>
      </c>
      <c r="F106" s="34">
        <f t="shared" si="46"/>
        <v>5.787762780731255</v>
      </c>
      <c r="G106" s="34">
        <f t="shared" si="32"/>
        <v>6.410488471894816</v>
      </c>
      <c r="H106" s="34">
        <f t="shared" si="33"/>
        <v>7.037419936513416</v>
      </c>
      <c r="I106" s="34">
        <f t="shared" si="34"/>
        <v>7.679799515413158</v>
      </c>
      <c r="J106" s="34">
        <f t="shared" si="35"/>
        <v>17.956612780319944</v>
      </c>
      <c r="K106" s="53" t="str">
        <f t="shared" si="47"/>
        <v>17h57m</v>
      </c>
      <c r="L106" s="35">
        <f t="shared" si="36"/>
        <v>18.579338471483503</v>
      </c>
      <c r="M106" s="46" t="str">
        <f t="shared" si="48"/>
        <v>18h34m</v>
      </c>
      <c r="N106" s="34">
        <f t="shared" si="37"/>
        <v>19.206269936102103</v>
      </c>
      <c r="O106" s="47" t="str">
        <f t="shared" si="49"/>
        <v>19h12m</v>
      </c>
      <c r="P106" s="35">
        <f t="shared" si="38"/>
        <v>19.848649515001846</v>
      </c>
      <c r="Q106" s="45" t="str">
        <f t="shared" si="50"/>
        <v>19h50m</v>
      </c>
      <c r="R106" s="34">
        <f t="shared" si="51"/>
        <v>8.640400969173685</v>
      </c>
      <c r="S106" s="51" t="str">
        <f t="shared" si="52"/>
        <v>8,6h</v>
      </c>
      <c r="T106" s="34">
        <f t="shared" si="39"/>
        <v>4.4890504841755305</v>
      </c>
      <c r="U106" s="45" t="str">
        <f t="shared" si="53"/>
        <v>4h29m</v>
      </c>
      <c r="V106" s="35">
        <f t="shared" si="40"/>
        <v>5.131430063075273</v>
      </c>
      <c r="W106" s="47" t="str">
        <f t="shared" si="54"/>
        <v>5h7m</v>
      </c>
      <c r="X106" s="35">
        <f t="shared" si="41"/>
        <v>5.758361527693873</v>
      </c>
      <c r="Y106" s="46" t="str">
        <f t="shared" si="55"/>
        <v>5h45m</v>
      </c>
      <c r="Z106" s="34">
        <f t="shared" si="42"/>
        <v>6.381087218857434</v>
      </c>
      <c r="AA106" s="48" t="str">
        <f t="shared" si="56"/>
        <v>6h22m</v>
      </c>
      <c r="AB106" s="60"/>
      <c r="AC106" s="21">
        <f t="shared" si="58"/>
        <v>17.956612780319944</v>
      </c>
      <c r="AD106" s="21">
        <f t="shared" si="57"/>
        <v>19.848649515001846</v>
      </c>
      <c r="AE106" s="21">
        <f t="shared" si="59"/>
        <v>28.48905048417553</v>
      </c>
      <c r="AF106" s="55">
        <f t="shared" si="60"/>
        <v>30.381087218857434</v>
      </c>
      <c r="AG106" s="31">
        <v>24</v>
      </c>
    </row>
    <row r="107" spans="1:33" ht="11.25">
      <c r="A107" s="40">
        <f t="shared" si="61"/>
        <v>40252</v>
      </c>
      <c r="B107" s="39">
        <f t="shared" si="43"/>
        <v>2455270.5</v>
      </c>
      <c r="C107" s="35">
        <f t="shared" si="44"/>
        <v>3952.4951283858</v>
      </c>
      <c r="D107" s="35">
        <f t="shared" si="45"/>
        <v>-0.16410889509899537</v>
      </c>
      <c r="E107" s="34">
        <f t="shared" si="31"/>
        <v>-2.2662557667151075</v>
      </c>
      <c r="F107" s="34">
        <f t="shared" si="46"/>
        <v>5.819784628136155</v>
      </c>
      <c r="G107" s="34">
        <f t="shared" si="32"/>
        <v>6.442479432080168</v>
      </c>
      <c r="H107" s="34">
        <f t="shared" si="33"/>
        <v>7.07026818700017</v>
      </c>
      <c r="I107" s="34">
        <f t="shared" si="34"/>
        <v>7.7146032440914905</v>
      </c>
      <c r="J107" s="34">
        <f t="shared" si="35"/>
        <v>17.98389352323515</v>
      </c>
      <c r="K107" s="53" t="str">
        <f t="shared" si="47"/>
        <v>17h59m</v>
      </c>
      <c r="L107" s="35">
        <f t="shared" si="36"/>
        <v>18.606588327179164</v>
      </c>
      <c r="M107" s="46" t="str">
        <f t="shared" si="48"/>
        <v>18h36m</v>
      </c>
      <c r="N107" s="34">
        <f t="shared" si="37"/>
        <v>19.234377082099165</v>
      </c>
      <c r="O107" s="47" t="str">
        <f t="shared" si="49"/>
        <v>19h14m</v>
      </c>
      <c r="P107" s="35">
        <f t="shared" si="38"/>
        <v>19.878712139190487</v>
      </c>
      <c r="Q107" s="45" t="str">
        <f t="shared" si="50"/>
        <v>19h52m</v>
      </c>
      <c r="R107" s="34">
        <f t="shared" si="51"/>
        <v>8.570793511817019</v>
      </c>
      <c r="S107" s="51" t="str">
        <f t="shared" si="52"/>
        <v>8,6h</v>
      </c>
      <c r="T107" s="34">
        <f t="shared" si="39"/>
        <v>4.449505651007505</v>
      </c>
      <c r="U107" s="45" t="str">
        <f t="shared" si="53"/>
        <v>4h26m</v>
      </c>
      <c r="V107" s="35">
        <f t="shared" si="40"/>
        <v>5.093840708098826</v>
      </c>
      <c r="W107" s="47" t="str">
        <f t="shared" si="54"/>
        <v>5h5m</v>
      </c>
      <c r="X107" s="35">
        <f t="shared" si="41"/>
        <v>5.721629463018828</v>
      </c>
      <c r="Y107" s="46" t="str">
        <f t="shared" si="55"/>
        <v>5h43m</v>
      </c>
      <c r="Z107" s="34">
        <f t="shared" si="42"/>
        <v>6.344324266962841</v>
      </c>
      <c r="AA107" s="48" t="str">
        <f t="shared" si="56"/>
        <v>6h20m</v>
      </c>
      <c r="AB107" s="60"/>
      <c r="AC107" s="21">
        <f t="shared" si="58"/>
        <v>17.98389352323515</v>
      </c>
      <c r="AD107" s="21">
        <f t="shared" si="57"/>
        <v>19.878712139190487</v>
      </c>
      <c r="AE107" s="21">
        <f t="shared" si="59"/>
        <v>28.449505651007506</v>
      </c>
      <c r="AF107" s="55">
        <f t="shared" si="60"/>
        <v>30.34432426696284</v>
      </c>
      <c r="AG107" s="31">
        <v>24</v>
      </c>
    </row>
    <row r="108" spans="1:33" ht="11.25">
      <c r="A108" s="40">
        <f t="shared" si="61"/>
        <v>40253</v>
      </c>
      <c r="B108" s="39">
        <f t="shared" si="43"/>
        <v>2455271.5</v>
      </c>
      <c r="C108" s="35">
        <f t="shared" si="44"/>
        <v>3953.4807757373997</v>
      </c>
      <c r="D108" s="35">
        <f t="shared" si="45"/>
        <v>-0.1592814204374378</v>
      </c>
      <c r="E108" s="34">
        <f t="shared" si="31"/>
        <v>-1.8638235854562728</v>
      </c>
      <c r="F108" s="34">
        <f t="shared" si="46"/>
        <v>5.851829357915188</v>
      </c>
      <c r="G108" s="34">
        <f t="shared" si="32"/>
        <v>6.474568064085064</v>
      </c>
      <c r="H108" s="34">
        <f t="shared" si="33"/>
        <v>7.103298124698698</v>
      </c>
      <c r="I108" s="34">
        <f t="shared" si="34"/>
        <v>7.749700294385347</v>
      </c>
      <c r="J108" s="34">
        <f t="shared" si="35"/>
        <v>18.011110778352624</v>
      </c>
      <c r="K108" s="53" t="str">
        <f t="shared" si="47"/>
        <v>18h0m</v>
      </c>
      <c r="L108" s="35">
        <f t="shared" si="36"/>
        <v>18.6338494845225</v>
      </c>
      <c r="M108" s="46" t="str">
        <f t="shared" si="48"/>
        <v>18h38m</v>
      </c>
      <c r="N108" s="34">
        <f t="shared" si="37"/>
        <v>19.262579545136134</v>
      </c>
      <c r="O108" s="47" t="str">
        <f t="shared" si="49"/>
        <v>19h15m</v>
      </c>
      <c r="P108" s="35">
        <f t="shared" si="38"/>
        <v>19.908981714822787</v>
      </c>
      <c r="Q108" s="45" t="str">
        <f t="shared" si="50"/>
        <v>19h54m</v>
      </c>
      <c r="R108" s="34">
        <f t="shared" si="51"/>
        <v>8.500599411229304</v>
      </c>
      <c r="S108" s="51" t="str">
        <f t="shared" si="52"/>
        <v>8,5h</v>
      </c>
      <c r="T108" s="34">
        <f t="shared" si="39"/>
        <v>4.409581126052091</v>
      </c>
      <c r="U108" s="45" t="str">
        <f t="shared" si="53"/>
        <v>4h24m</v>
      </c>
      <c r="V108" s="35">
        <f t="shared" si="40"/>
        <v>5.05598329573874</v>
      </c>
      <c r="W108" s="47" t="str">
        <f t="shared" si="54"/>
        <v>5h3m</v>
      </c>
      <c r="X108" s="35">
        <f t="shared" si="41"/>
        <v>5.684713356352374</v>
      </c>
      <c r="Y108" s="46" t="str">
        <f t="shared" si="55"/>
        <v>5h41m</v>
      </c>
      <c r="Z108" s="34">
        <f t="shared" si="42"/>
        <v>6.30745206252225</v>
      </c>
      <c r="AA108" s="48" t="str">
        <f t="shared" si="56"/>
        <v>6h18m</v>
      </c>
      <c r="AB108" s="60"/>
      <c r="AC108" s="21">
        <f t="shared" si="58"/>
        <v>18.011110778352624</v>
      </c>
      <c r="AD108" s="21">
        <f t="shared" si="57"/>
        <v>19.908981714822787</v>
      </c>
      <c r="AE108" s="21">
        <f t="shared" si="59"/>
        <v>28.40958112605209</v>
      </c>
      <c r="AF108" s="55">
        <f t="shared" si="60"/>
        <v>30.307452062522252</v>
      </c>
      <c r="AG108" s="31">
        <v>24</v>
      </c>
    </row>
    <row r="109" spans="1:33" ht="11.25">
      <c r="A109" s="40">
        <f t="shared" si="61"/>
        <v>40254</v>
      </c>
      <c r="B109" s="39">
        <f t="shared" si="43"/>
        <v>2455272.5</v>
      </c>
      <c r="C109" s="35">
        <f t="shared" si="44"/>
        <v>3954.4664230889994</v>
      </c>
      <c r="D109" s="35">
        <f t="shared" si="45"/>
        <v>-0.15437387668077354</v>
      </c>
      <c r="E109" s="34">
        <f t="shared" si="31"/>
        <v>-1.4608405694820783</v>
      </c>
      <c r="F109" s="34">
        <f t="shared" si="46"/>
        <v>5.883892831388534</v>
      </c>
      <c r="G109" s="34">
        <f t="shared" si="32"/>
        <v>6.506750660692891</v>
      </c>
      <c r="H109" s="34">
        <f t="shared" si="33"/>
        <v>7.1365072620223975</v>
      </c>
      <c r="I109" s="34">
        <f t="shared" si="34"/>
        <v>7.785090976351188</v>
      </c>
      <c r="J109" s="34">
        <f t="shared" si="35"/>
        <v>18.038266708069308</v>
      </c>
      <c r="K109" s="53" t="str">
        <f t="shared" si="47"/>
        <v>18h2m</v>
      </c>
      <c r="L109" s="35">
        <f t="shared" si="36"/>
        <v>18.661124537373663</v>
      </c>
      <c r="M109" s="46" t="str">
        <f t="shared" si="48"/>
        <v>18h39m</v>
      </c>
      <c r="N109" s="34">
        <f t="shared" si="37"/>
        <v>19.29088113870317</v>
      </c>
      <c r="O109" s="47" t="str">
        <f t="shared" si="49"/>
        <v>19h17m</v>
      </c>
      <c r="P109" s="35">
        <f t="shared" si="38"/>
        <v>19.93946485303196</v>
      </c>
      <c r="Q109" s="45" t="str">
        <f t="shared" si="50"/>
        <v>19h56m</v>
      </c>
      <c r="R109" s="34">
        <f t="shared" si="51"/>
        <v>8.429818047297626</v>
      </c>
      <c r="S109" s="51" t="str">
        <f t="shared" si="52"/>
        <v>8,4h</v>
      </c>
      <c r="T109" s="34">
        <f t="shared" si="39"/>
        <v>4.369282900329586</v>
      </c>
      <c r="U109" s="45" t="str">
        <f t="shared" si="53"/>
        <v>4h22m</v>
      </c>
      <c r="V109" s="35">
        <f t="shared" si="40"/>
        <v>5.017866614658376</v>
      </c>
      <c r="W109" s="47" t="str">
        <f t="shared" si="54"/>
        <v>5h1m</v>
      </c>
      <c r="X109" s="35">
        <f t="shared" si="41"/>
        <v>5.647623215987883</v>
      </c>
      <c r="Y109" s="46" t="str">
        <f t="shared" si="55"/>
        <v>5h38m</v>
      </c>
      <c r="Z109" s="34">
        <f t="shared" si="42"/>
        <v>6.2704810452922395</v>
      </c>
      <c r="AA109" s="48" t="str">
        <f t="shared" si="56"/>
        <v>6h16m</v>
      </c>
      <c r="AB109" s="60"/>
      <c r="AC109" s="21">
        <f t="shared" si="58"/>
        <v>18.038266708069308</v>
      </c>
      <c r="AD109" s="21">
        <f t="shared" si="57"/>
        <v>19.93946485303196</v>
      </c>
      <c r="AE109" s="21">
        <f t="shared" si="59"/>
        <v>28.369282900329587</v>
      </c>
      <c r="AF109" s="55">
        <f t="shared" si="60"/>
        <v>30.27048104529224</v>
      </c>
      <c r="AG109" s="31">
        <v>24</v>
      </c>
    </row>
    <row r="110" spans="1:33" ht="11.25">
      <c r="A110" s="40">
        <f t="shared" si="61"/>
        <v>40255</v>
      </c>
      <c r="B110" s="39">
        <f t="shared" si="43"/>
        <v>2455273.5</v>
      </c>
      <c r="C110" s="35">
        <f t="shared" si="44"/>
        <v>3955.452070440599</v>
      </c>
      <c r="D110" s="35">
        <f t="shared" si="45"/>
        <v>-0.14939262758109786</v>
      </c>
      <c r="E110" s="34">
        <f t="shared" si="31"/>
        <v>-1.0574258164563877</v>
      </c>
      <c r="F110" s="34">
        <f t="shared" si="46"/>
        <v>5.915970948447384</v>
      </c>
      <c r="G110" s="34">
        <f t="shared" si="32"/>
        <v>6.539023533225249</v>
      </c>
      <c r="H110" s="34">
        <f t="shared" si="33"/>
        <v>7.169893133601282</v>
      </c>
      <c r="I110" s="34">
        <f t="shared" si="34"/>
        <v>7.820775708844028</v>
      </c>
      <c r="J110" s="34">
        <f t="shared" si="35"/>
        <v>18.06536357602848</v>
      </c>
      <c r="K110" s="53" t="str">
        <f t="shared" si="47"/>
        <v>18h3m</v>
      </c>
      <c r="L110" s="35">
        <f t="shared" si="36"/>
        <v>18.688416160806344</v>
      </c>
      <c r="M110" s="46" t="str">
        <f t="shared" si="48"/>
        <v>18h41m</v>
      </c>
      <c r="N110" s="34">
        <f t="shared" si="37"/>
        <v>19.31928576118238</v>
      </c>
      <c r="O110" s="47" t="str">
        <f t="shared" si="49"/>
        <v>19h19m</v>
      </c>
      <c r="P110" s="35">
        <f t="shared" si="38"/>
        <v>19.970168336425125</v>
      </c>
      <c r="Q110" s="45" t="str">
        <f t="shared" si="50"/>
        <v>19h58m</v>
      </c>
      <c r="R110" s="34">
        <f t="shared" si="51"/>
        <v>8.358448582311944</v>
      </c>
      <c r="S110" s="51" t="str">
        <f t="shared" si="52"/>
        <v>8,4h</v>
      </c>
      <c r="T110" s="34">
        <f t="shared" si="39"/>
        <v>4.32861691873707</v>
      </c>
      <c r="U110" s="45" t="str">
        <f t="shared" si="53"/>
        <v>4h19m</v>
      </c>
      <c r="V110" s="35">
        <f t="shared" si="40"/>
        <v>4.979499493979816</v>
      </c>
      <c r="W110" s="47" t="str">
        <f t="shared" si="54"/>
        <v>4h58m</v>
      </c>
      <c r="X110" s="35">
        <f t="shared" si="41"/>
        <v>5.610369094355849</v>
      </c>
      <c r="Y110" s="46" t="str">
        <f t="shared" si="55"/>
        <v>5h36m</v>
      </c>
      <c r="Z110" s="34">
        <f t="shared" si="42"/>
        <v>6.233421679133714</v>
      </c>
      <c r="AA110" s="48" t="str">
        <f t="shared" si="56"/>
        <v>6h14m</v>
      </c>
      <c r="AB110" s="60"/>
      <c r="AC110" s="21">
        <f t="shared" si="58"/>
        <v>18.06536357602848</v>
      </c>
      <c r="AD110" s="21">
        <f t="shared" si="57"/>
        <v>19.970168336425125</v>
      </c>
      <c r="AE110" s="21">
        <f t="shared" si="59"/>
        <v>28.32861691873707</v>
      </c>
      <c r="AF110" s="55">
        <f t="shared" si="60"/>
        <v>30.233421679133713</v>
      </c>
      <c r="AG110" s="31">
        <v>24</v>
      </c>
    </row>
    <row r="111" spans="1:33" ht="11.25">
      <c r="A111" s="40">
        <f t="shared" si="61"/>
        <v>40256</v>
      </c>
      <c r="B111" s="39">
        <f t="shared" si="43"/>
        <v>2455274.5</v>
      </c>
      <c r="C111" s="35">
        <f t="shared" si="44"/>
        <v>3956.4377177921997</v>
      </c>
      <c r="D111" s="35">
        <f t="shared" si="45"/>
        <v>-0.1443440918692485</v>
      </c>
      <c r="E111" s="34">
        <f t="shared" si="31"/>
        <v>-0.6536985516387159</v>
      </c>
      <c r="F111" s="34">
        <f t="shared" si="46"/>
        <v>5.948059639219047</v>
      </c>
      <c r="G111" s="34">
        <f t="shared" si="32"/>
        <v>6.5713830036278225</v>
      </c>
      <c r="H111" s="34">
        <f t="shared" si="33"/>
        <v>7.203453289345802</v>
      </c>
      <c r="I111" s="34">
        <f t="shared" si="34"/>
        <v>7.856755018347698</v>
      </c>
      <c r="J111" s="34">
        <f t="shared" si="35"/>
        <v>18.092403731088297</v>
      </c>
      <c r="K111" s="53" t="str">
        <f t="shared" si="47"/>
        <v>18h5m</v>
      </c>
      <c r="L111" s="35">
        <f t="shared" si="36"/>
        <v>18.715727095497073</v>
      </c>
      <c r="M111" s="46" t="str">
        <f t="shared" si="48"/>
        <v>18h42m</v>
      </c>
      <c r="N111" s="34">
        <f t="shared" si="37"/>
        <v>19.347797381215052</v>
      </c>
      <c r="O111" s="47" t="str">
        <f t="shared" si="49"/>
        <v>19h20m</v>
      </c>
      <c r="P111" s="35">
        <f t="shared" si="38"/>
        <v>20.00109911021695</v>
      </c>
      <c r="Q111" s="45" t="str">
        <f t="shared" si="50"/>
        <v>20h0m</v>
      </c>
      <c r="R111" s="34">
        <f t="shared" si="51"/>
        <v>8.286489963304602</v>
      </c>
      <c r="S111" s="51" t="str">
        <f t="shared" si="52"/>
        <v>8,3h</v>
      </c>
      <c r="T111" s="34">
        <f t="shared" si="39"/>
        <v>4.28758907352155</v>
      </c>
      <c r="U111" s="45" t="str">
        <f t="shared" si="53"/>
        <v>4h17m</v>
      </c>
      <c r="V111" s="35">
        <f t="shared" si="40"/>
        <v>4.940890802523446</v>
      </c>
      <c r="W111" s="47" t="str">
        <f t="shared" si="54"/>
        <v>4h56m</v>
      </c>
      <c r="X111" s="35">
        <f t="shared" si="41"/>
        <v>5.572961088241426</v>
      </c>
      <c r="Y111" s="46" t="str">
        <f t="shared" si="55"/>
        <v>5h34m</v>
      </c>
      <c r="Z111" s="34">
        <f t="shared" si="42"/>
        <v>6.196284452650201</v>
      </c>
      <c r="AA111" s="48" t="str">
        <f t="shared" si="56"/>
        <v>6h11m</v>
      </c>
      <c r="AB111" s="60"/>
      <c r="AC111" s="21">
        <f t="shared" si="58"/>
        <v>18.092403731088297</v>
      </c>
      <c r="AD111" s="21">
        <f t="shared" si="57"/>
        <v>20.00109911021695</v>
      </c>
      <c r="AE111" s="21">
        <f t="shared" si="59"/>
        <v>28.287589073521552</v>
      </c>
      <c r="AF111" s="55">
        <f t="shared" si="60"/>
        <v>30.1962844526502</v>
      </c>
      <c r="AG111" s="31">
        <v>24</v>
      </c>
    </row>
    <row r="112" spans="1:33" ht="11.25">
      <c r="A112" s="40">
        <f t="shared" si="61"/>
        <v>40257</v>
      </c>
      <c r="B112" s="39">
        <f t="shared" si="43"/>
        <v>2455275.5</v>
      </c>
      <c r="C112" s="35">
        <f t="shared" si="44"/>
        <v>3957.4233651437994</v>
      </c>
      <c r="D112" s="35">
        <f t="shared" si="45"/>
        <v>-0.13923473550273938</v>
      </c>
      <c r="E112" s="34">
        <f t="shared" si="31"/>
        <v>-0.24977809264835743</v>
      </c>
      <c r="F112" s="34">
        <f t="shared" si="46"/>
        <v>5.980154855719601</v>
      </c>
      <c r="G112" s="34">
        <f t="shared" si="32"/>
        <v>6.603825396431354</v>
      </c>
      <c r="H112" s="34">
        <f t="shared" si="33"/>
        <v>7.237185287315201</v>
      </c>
      <c r="I112" s="34">
        <f t="shared" si="34"/>
        <v>7.893029537902213</v>
      </c>
      <c r="J112" s="34">
        <f t="shared" si="35"/>
        <v>18.11938959122234</v>
      </c>
      <c r="K112" s="53" t="str">
        <f t="shared" si="47"/>
        <v>18h7m</v>
      </c>
      <c r="L112" s="35">
        <f t="shared" si="36"/>
        <v>18.743060131934094</v>
      </c>
      <c r="M112" s="46" t="str">
        <f t="shared" si="48"/>
        <v>18h44m</v>
      </c>
      <c r="N112" s="34">
        <f t="shared" si="37"/>
        <v>19.37642002281794</v>
      </c>
      <c r="O112" s="47" t="str">
        <f t="shared" si="49"/>
        <v>19h22m</v>
      </c>
      <c r="P112" s="35">
        <f t="shared" si="38"/>
        <v>20.03226427340495</v>
      </c>
      <c r="Q112" s="45" t="str">
        <f t="shared" si="50"/>
        <v>20h1m</v>
      </c>
      <c r="R112" s="34">
        <f t="shared" si="51"/>
        <v>8.213940924195576</v>
      </c>
      <c r="S112" s="51" t="str">
        <f t="shared" si="52"/>
        <v>8,2h</v>
      </c>
      <c r="T112" s="34">
        <f t="shared" si="39"/>
        <v>4.246205197600527</v>
      </c>
      <c r="U112" s="45" t="str">
        <f t="shared" si="53"/>
        <v>4h14m</v>
      </c>
      <c r="V112" s="35">
        <f t="shared" si="40"/>
        <v>4.9020494481875385</v>
      </c>
      <c r="W112" s="47" t="str">
        <f t="shared" si="54"/>
        <v>4h54m</v>
      </c>
      <c r="X112" s="35">
        <f t="shared" si="41"/>
        <v>5.535409339071386</v>
      </c>
      <c r="Y112" s="46" t="str">
        <f t="shared" si="55"/>
        <v>5h32m</v>
      </c>
      <c r="Z112" s="34">
        <f t="shared" si="42"/>
        <v>6.159079879783139</v>
      </c>
      <c r="AA112" s="48" t="str">
        <f t="shared" si="56"/>
        <v>6h9m</v>
      </c>
      <c r="AB112" s="60"/>
      <c r="AC112" s="21">
        <f t="shared" si="58"/>
        <v>18.11938959122234</v>
      </c>
      <c r="AD112" s="21">
        <f t="shared" si="57"/>
        <v>20.03226427340495</v>
      </c>
      <c r="AE112" s="21">
        <f t="shared" si="59"/>
        <v>28.246205197600528</v>
      </c>
      <c r="AF112" s="55">
        <f t="shared" si="60"/>
        <v>30.15907987978314</v>
      </c>
      <c r="AG112" s="31">
        <v>24</v>
      </c>
    </row>
    <row r="113" spans="1:33" ht="11.25">
      <c r="A113" s="40">
        <f t="shared" si="61"/>
        <v>40258</v>
      </c>
      <c r="B113" s="39">
        <f t="shared" si="43"/>
        <v>2455276.5</v>
      </c>
      <c r="C113" s="35">
        <f t="shared" si="44"/>
        <v>3958.409012495399</v>
      </c>
      <c r="D113" s="35">
        <f t="shared" si="45"/>
        <v>-0.13407106386731882</v>
      </c>
      <c r="E113" s="34">
        <f t="shared" si="31"/>
        <v>0.15421618579875235</v>
      </c>
      <c r="F113" s="34">
        <f t="shared" si="46"/>
        <v>6.012252563497706</v>
      </c>
      <c r="G113" s="34">
        <f t="shared" si="32"/>
        <v>6.63634703058918</v>
      </c>
      <c r="H113" s="34">
        <f t="shared" si="33"/>
        <v>7.2710866863867825</v>
      </c>
      <c r="I113" s="34">
        <f t="shared" si="34"/>
        <v>7.929600006146169</v>
      </c>
      <c r="J113" s="34">
        <f t="shared" si="35"/>
        <v>18.146323627365025</v>
      </c>
      <c r="K113" s="53" t="str">
        <f t="shared" si="47"/>
        <v>18h8m</v>
      </c>
      <c r="L113" s="35">
        <f t="shared" si="36"/>
        <v>18.770418094456495</v>
      </c>
      <c r="M113" s="46" t="str">
        <f t="shared" si="48"/>
        <v>18h46m</v>
      </c>
      <c r="N113" s="34">
        <f t="shared" si="37"/>
        <v>19.405157750254098</v>
      </c>
      <c r="O113" s="47" t="str">
        <f t="shared" si="49"/>
        <v>19h24m</v>
      </c>
      <c r="P113" s="35">
        <f t="shared" si="38"/>
        <v>20.063671070013484</v>
      </c>
      <c r="Q113" s="45" t="str">
        <f t="shared" si="50"/>
        <v>20h3m</v>
      </c>
      <c r="R113" s="34">
        <f t="shared" si="51"/>
        <v>8.140799987707666</v>
      </c>
      <c r="S113" s="51" t="str">
        <f t="shared" si="52"/>
        <v>8,1h</v>
      </c>
      <c r="T113" s="34">
        <f t="shared" si="39"/>
        <v>4.20447105772115</v>
      </c>
      <c r="U113" s="45" t="str">
        <f t="shared" si="53"/>
        <v>4h12m</v>
      </c>
      <c r="V113" s="35">
        <f t="shared" si="40"/>
        <v>4.862984377480537</v>
      </c>
      <c r="W113" s="47" t="str">
        <f t="shared" si="54"/>
        <v>4h51m</v>
      </c>
      <c r="X113" s="35">
        <f t="shared" si="41"/>
        <v>5.497724033278139</v>
      </c>
      <c r="Y113" s="46" t="str">
        <f t="shared" si="55"/>
        <v>5h29m</v>
      </c>
      <c r="Z113" s="34">
        <f t="shared" si="42"/>
        <v>6.121818500369613</v>
      </c>
      <c r="AA113" s="48" t="str">
        <f t="shared" si="56"/>
        <v>6h7m</v>
      </c>
      <c r="AB113" s="60"/>
      <c r="AC113" s="21">
        <f t="shared" si="58"/>
        <v>18.146323627365025</v>
      </c>
      <c r="AD113" s="21">
        <f t="shared" si="57"/>
        <v>20.063671070013484</v>
      </c>
      <c r="AE113" s="21">
        <f t="shared" si="59"/>
        <v>28.20447105772115</v>
      </c>
      <c r="AF113" s="55">
        <f t="shared" si="60"/>
        <v>30.121818500369614</v>
      </c>
      <c r="AG113" s="31">
        <v>24</v>
      </c>
    </row>
    <row r="114" spans="1:33" ht="11.25">
      <c r="A114" s="40">
        <f t="shared" si="61"/>
        <v>40259</v>
      </c>
      <c r="B114" s="39">
        <f t="shared" si="43"/>
        <v>2455277.5</v>
      </c>
      <c r="C114" s="35">
        <f t="shared" si="44"/>
        <v>3959.3946598469997</v>
      </c>
      <c r="D114" s="35">
        <f t="shared" si="45"/>
        <v>-0.12885961394157466</v>
      </c>
      <c r="E114" s="34">
        <f t="shared" si="31"/>
        <v>0.5581648871700797</v>
      </c>
      <c r="F114" s="34">
        <f t="shared" si="46"/>
        <v>6.044348733273019</v>
      </c>
      <c r="G114" s="34">
        <f t="shared" si="32"/>
        <v>6.668944211192453</v>
      </c>
      <c r="H114" s="34">
        <f t="shared" si="33"/>
        <v>7.305155038721694</v>
      </c>
      <c r="I114" s="34">
        <f t="shared" si="34"/>
        <v>7.966467266493176</v>
      </c>
      <c r="J114" s="34">
        <f t="shared" si="35"/>
        <v>18.173208347214594</v>
      </c>
      <c r="K114" s="53" t="str">
        <f t="shared" si="47"/>
        <v>18h10m</v>
      </c>
      <c r="L114" s="35">
        <f t="shared" si="36"/>
        <v>18.79780382513403</v>
      </c>
      <c r="M114" s="46" t="str">
        <f t="shared" si="48"/>
        <v>18h47m</v>
      </c>
      <c r="N114" s="34">
        <f t="shared" si="37"/>
        <v>19.43401465266327</v>
      </c>
      <c r="O114" s="47" t="str">
        <f t="shared" si="49"/>
        <v>19h26m</v>
      </c>
      <c r="P114" s="35">
        <f t="shared" si="38"/>
        <v>20.09532688043475</v>
      </c>
      <c r="Q114" s="45" t="str">
        <f t="shared" si="50"/>
        <v>20h5m</v>
      </c>
      <c r="R114" s="34">
        <f t="shared" si="51"/>
        <v>8.067065467013649</v>
      </c>
      <c r="S114" s="51" t="str">
        <f t="shared" si="52"/>
        <v>8,1h</v>
      </c>
      <c r="T114" s="34">
        <f t="shared" si="39"/>
        <v>4.162392347448399</v>
      </c>
      <c r="U114" s="45" t="str">
        <f t="shared" si="53"/>
        <v>4h9m</v>
      </c>
      <c r="V114" s="35">
        <f t="shared" si="40"/>
        <v>4.82370457521988</v>
      </c>
      <c r="W114" s="47" t="str">
        <f t="shared" si="54"/>
        <v>4h49m</v>
      </c>
      <c r="X114" s="35">
        <f t="shared" si="41"/>
        <v>5.459915402749122</v>
      </c>
      <c r="Y114" s="46" t="str">
        <f t="shared" si="55"/>
        <v>5h27m</v>
      </c>
      <c r="Z114" s="34">
        <f t="shared" si="42"/>
        <v>6.084510880668556</v>
      </c>
      <c r="AA114" s="48" t="str">
        <f t="shared" si="56"/>
        <v>6h5m</v>
      </c>
      <c r="AB114" s="60"/>
      <c r="AC114" s="21">
        <f t="shared" si="58"/>
        <v>18.173208347214594</v>
      </c>
      <c r="AD114" s="21">
        <f t="shared" si="57"/>
        <v>20.09532688043475</v>
      </c>
      <c r="AE114" s="21">
        <f t="shared" si="59"/>
        <v>28.1623923474484</v>
      </c>
      <c r="AF114" s="55">
        <f t="shared" si="60"/>
        <v>30.084510880668557</v>
      </c>
      <c r="AG114" s="31">
        <v>24</v>
      </c>
    </row>
    <row r="115" spans="1:33" ht="11.25">
      <c r="A115" s="40">
        <f t="shared" si="61"/>
        <v>40260</v>
      </c>
      <c r="B115" s="39">
        <f t="shared" si="43"/>
        <v>2455278.5</v>
      </c>
      <c r="C115" s="35">
        <f t="shared" si="44"/>
        <v>3960.3803071985994</v>
      </c>
      <c r="D115" s="35">
        <f t="shared" si="45"/>
        <v>-0.12360694643378413</v>
      </c>
      <c r="E115" s="34">
        <f t="shared" si="31"/>
        <v>0.9619486284029314</v>
      </c>
      <c r="F115" s="34">
        <f t="shared" si="46"/>
        <v>6.0764393325725345</v>
      </c>
      <c r="G115" s="34">
        <f t="shared" si="32"/>
        <v>6.70161322106396</v>
      </c>
      <c r="H115" s="34">
        <f t="shared" si="33"/>
        <v>7.339387882022233</v>
      </c>
      <c r="I115" s="34">
        <f t="shared" si="34"/>
        <v>8.003632266462892</v>
      </c>
      <c r="J115" s="34">
        <f t="shared" si="35"/>
        <v>18.20004627900632</v>
      </c>
      <c r="K115" s="53" t="str">
        <f t="shared" si="47"/>
        <v>18h12m</v>
      </c>
      <c r="L115" s="35">
        <f t="shared" si="36"/>
        <v>18.825220167497744</v>
      </c>
      <c r="M115" s="46" t="str">
        <f t="shared" si="48"/>
        <v>18h49m</v>
      </c>
      <c r="N115" s="34">
        <f t="shared" si="37"/>
        <v>19.46299482845602</v>
      </c>
      <c r="O115" s="47" t="str">
        <f t="shared" si="49"/>
        <v>19h27m</v>
      </c>
      <c r="P115" s="35">
        <f t="shared" si="38"/>
        <v>20.12723921289668</v>
      </c>
      <c r="Q115" s="45" t="str">
        <f t="shared" si="50"/>
        <v>20h7m</v>
      </c>
      <c r="R115" s="34">
        <f t="shared" si="51"/>
        <v>7.992735467074213</v>
      </c>
      <c r="S115" s="51" t="str">
        <f t="shared" si="52"/>
        <v>8h</v>
      </c>
      <c r="T115" s="34">
        <f t="shared" si="39"/>
        <v>4.119974679970892</v>
      </c>
      <c r="U115" s="45" t="str">
        <f t="shared" si="53"/>
        <v>4h7m</v>
      </c>
      <c r="V115" s="35">
        <f t="shared" si="40"/>
        <v>4.784219064411551</v>
      </c>
      <c r="W115" s="47" t="str">
        <f t="shared" si="54"/>
        <v>4h47m</v>
      </c>
      <c r="X115" s="35">
        <f t="shared" si="41"/>
        <v>5.421993725369824</v>
      </c>
      <c r="Y115" s="46" t="str">
        <f t="shared" si="55"/>
        <v>5h25m</v>
      </c>
      <c r="Z115" s="34">
        <f t="shared" si="42"/>
        <v>6.04716761386125</v>
      </c>
      <c r="AA115" s="48" t="str">
        <f t="shared" si="56"/>
        <v>6h2m</v>
      </c>
      <c r="AB115" s="60"/>
      <c r="AC115" s="21">
        <f t="shared" si="58"/>
        <v>18.20004627900632</v>
      </c>
      <c r="AD115" s="21">
        <f t="shared" si="57"/>
        <v>20.12723921289668</v>
      </c>
      <c r="AE115" s="21">
        <f t="shared" si="59"/>
        <v>28.11997467997089</v>
      </c>
      <c r="AF115" s="55">
        <f t="shared" si="60"/>
        <v>30.047167613861248</v>
      </c>
      <c r="AG115" s="31">
        <v>24</v>
      </c>
    </row>
    <row r="116" spans="1:33" ht="11.25">
      <c r="A116" s="40">
        <f t="shared" si="61"/>
        <v>40261</v>
      </c>
      <c r="B116" s="39">
        <f t="shared" si="43"/>
        <v>2455279.5</v>
      </c>
      <c r="C116" s="35">
        <f t="shared" si="44"/>
        <v>3961.3659545501996</v>
      </c>
      <c r="D116" s="35">
        <f t="shared" si="45"/>
        <v>-0.11831963790035034</v>
      </c>
      <c r="E116" s="34">
        <f t="shared" si="31"/>
        <v>1.3654480751869649</v>
      </c>
      <c r="F116" s="34">
        <f t="shared" si="46"/>
        <v>6.108520317368238</v>
      </c>
      <c r="G116" s="34">
        <f t="shared" si="32"/>
        <v>6.734350312231223</v>
      </c>
      <c r="H116" s="34">
        <f t="shared" si="33"/>
        <v>7.373782731574867</v>
      </c>
      <c r="I116" s="34">
        <f t="shared" si="34"/>
        <v>8.041096057188803</v>
      </c>
      <c r="J116" s="34">
        <f t="shared" si="35"/>
        <v>18.226839955268588</v>
      </c>
      <c r="K116" s="53" t="str">
        <f t="shared" si="47"/>
        <v>18h13m</v>
      </c>
      <c r="L116" s="35">
        <f t="shared" si="36"/>
        <v>18.85266995013157</v>
      </c>
      <c r="M116" s="46" t="str">
        <f t="shared" si="48"/>
        <v>18h51m</v>
      </c>
      <c r="N116" s="34">
        <f t="shared" si="37"/>
        <v>19.492102369475216</v>
      </c>
      <c r="O116" s="47" t="str">
        <f t="shared" si="49"/>
        <v>19h29m</v>
      </c>
      <c r="P116" s="35">
        <f t="shared" si="38"/>
        <v>20.15941569508915</v>
      </c>
      <c r="Q116" s="45" t="str">
        <f t="shared" si="50"/>
        <v>20h9m</v>
      </c>
      <c r="R116" s="34">
        <f t="shared" si="51"/>
        <v>7.917807885622396</v>
      </c>
      <c r="S116" s="51" t="str">
        <f t="shared" si="52"/>
        <v>7,9h</v>
      </c>
      <c r="T116" s="34">
        <f t="shared" si="39"/>
        <v>4.077223580711547</v>
      </c>
      <c r="U116" s="45" t="str">
        <f t="shared" si="53"/>
        <v>4h4m</v>
      </c>
      <c r="V116" s="35">
        <f t="shared" si="40"/>
        <v>4.744536906325483</v>
      </c>
      <c r="W116" s="47" t="str">
        <f t="shared" si="54"/>
        <v>4h44m</v>
      </c>
      <c r="X116" s="35">
        <f t="shared" si="41"/>
        <v>5.383969325669127</v>
      </c>
      <c r="Y116" s="46" t="str">
        <f t="shared" si="55"/>
        <v>5h23m</v>
      </c>
      <c r="Z116" s="34">
        <f t="shared" si="42"/>
        <v>6.009799320532112</v>
      </c>
      <c r="AA116" s="48" t="str">
        <f t="shared" si="56"/>
        <v>6h0m</v>
      </c>
      <c r="AB116" s="60"/>
      <c r="AC116" s="21">
        <f t="shared" si="58"/>
        <v>18.226839955268588</v>
      </c>
      <c r="AD116" s="21">
        <f t="shared" si="57"/>
        <v>20.15941569508915</v>
      </c>
      <c r="AE116" s="21">
        <f t="shared" si="59"/>
        <v>28.077223580711546</v>
      </c>
      <c r="AF116" s="55">
        <f t="shared" si="60"/>
        <v>30.00979932053211</v>
      </c>
      <c r="AG116" s="31">
        <v>24</v>
      </c>
    </row>
    <row r="117" spans="1:33" ht="11.25">
      <c r="A117" s="40">
        <f t="shared" si="61"/>
        <v>40262</v>
      </c>
      <c r="B117" s="39">
        <f t="shared" si="43"/>
        <v>2455280.5</v>
      </c>
      <c r="C117" s="35">
        <f t="shared" si="44"/>
        <v>3962.3516019017993</v>
      </c>
      <c r="D117" s="35">
        <f t="shared" si="45"/>
        <v>-0.11300427285530826</v>
      </c>
      <c r="E117" s="34">
        <f t="shared" si="31"/>
        <v>1.768543977232263</v>
      </c>
      <c r="F117" s="34">
        <f t="shared" si="46"/>
        <v>6.140587623719313</v>
      </c>
      <c r="G117" s="34">
        <f t="shared" si="32"/>
        <v>6.767151697279367</v>
      </c>
      <c r="H117" s="34">
        <f t="shared" si="33"/>
        <v>7.408337072072485</v>
      </c>
      <c r="I117" s="34">
        <f t="shared" si="34"/>
        <v>8.07885979312676</v>
      </c>
      <c r="J117" s="34">
        <f t="shared" si="35"/>
        <v>18.253591896574623</v>
      </c>
      <c r="K117" s="53" t="str">
        <f t="shared" si="47"/>
        <v>18h15m</v>
      </c>
      <c r="L117" s="35">
        <f t="shared" si="36"/>
        <v>18.880155970134677</v>
      </c>
      <c r="M117" s="46" t="str">
        <f t="shared" si="48"/>
        <v>18h52m</v>
      </c>
      <c r="N117" s="34">
        <f t="shared" si="37"/>
        <v>19.521341344927794</v>
      </c>
      <c r="O117" s="47" t="str">
        <f t="shared" si="49"/>
        <v>19h31m</v>
      </c>
      <c r="P117" s="35">
        <f t="shared" si="38"/>
        <v>20.19186406598207</v>
      </c>
      <c r="Q117" s="45" t="str">
        <f t="shared" si="50"/>
        <v>20h11m</v>
      </c>
      <c r="R117" s="34">
        <f t="shared" si="51"/>
        <v>7.842280413746478</v>
      </c>
      <c r="S117" s="51" t="str">
        <f t="shared" si="52"/>
        <v>7,8h</v>
      </c>
      <c r="T117" s="34">
        <f t="shared" si="39"/>
        <v>4.034144479728548</v>
      </c>
      <c r="U117" s="45" t="str">
        <f t="shared" si="53"/>
        <v>4h2m</v>
      </c>
      <c r="V117" s="35">
        <f t="shared" si="40"/>
        <v>4.704667200782823</v>
      </c>
      <c r="W117" s="47" t="str">
        <f t="shared" si="54"/>
        <v>4h42m</v>
      </c>
      <c r="X117" s="35">
        <f t="shared" si="41"/>
        <v>5.345852575575941</v>
      </c>
      <c r="Y117" s="46" t="str">
        <f t="shared" si="55"/>
        <v>5h20m</v>
      </c>
      <c r="Z117" s="34">
        <f t="shared" si="42"/>
        <v>5.972416649135996</v>
      </c>
      <c r="AA117" s="48" t="str">
        <f t="shared" si="56"/>
        <v>5h58m</v>
      </c>
      <c r="AB117" s="60"/>
      <c r="AC117" s="21">
        <f t="shared" si="58"/>
        <v>18.253591896574623</v>
      </c>
      <c r="AD117" s="21">
        <f t="shared" si="57"/>
        <v>20.19186406598207</v>
      </c>
      <c r="AE117" s="21">
        <f t="shared" si="59"/>
        <v>28.034144479728546</v>
      </c>
      <c r="AF117" s="55">
        <f t="shared" si="60"/>
        <v>29.972416649135994</v>
      </c>
      <c r="AG117" s="31">
        <v>24</v>
      </c>
    </row>
    <row r="118" spans="1:33" ht="11.25">
      <c r="A118" s="40">
        <f t="shared" si="61"/>
        <v>40263</v>
      </c>
      <c r="B118" s="39">
        <f t="shared" si="43"/>
        <v>2455281.5</v>
      </c>
      <c r="C118" s="35">
        <f t="shared" si="44"/>
        <v>3963.3372492534</v>
      </c>
      <c r="D118" s="35">
        <f t="shared" si="45"/>
        <v>-0.10766743588012556</v>
      </c>
      <c r="E118" s="34">
        <f t="shared" si="31"/>
        <v>2.17111720351258</v>
      </c>
      <c r="F118" s="34">
        <f t="shared" si="46"/>
        <v>6.17263715942238</v>
      </c>
      <c r="G118" s="34">
        <f t="shared" si="32"/>
        <v>6.800013540584205</v>
      </c>
      <c r="H118" s="34">
        <f t="shared" si="33"/>
        <v>7.443048349208707</v>
      </c>
      <c r="I118" s="34">
        <f t="shared" si="34"/>
        <v>8.116924731990402</v>
      </c>
      <c r="J118" s="34">
        <f t="shared" si="35"/>
        <v>18.280304595302503</v>
      </c>
      <c r="K118" s="53" t="str">
        <f t="shared" si="47"/>
        <v>18h16m</v>
      </c>
      <c r="L118" s="35">
        <f t="shared" si="36"/>
        <v>18.907680976464327</v>
      </c>
      <c r="M118" s="46" t="str">
        <f t="shared" si="48"/>
        <v>18h54m</v>
      </c>
      <c r="N118" s="34">
        <f t="shared" si="37"/>
        <v>19.550715785088833</v>
      </c>
      <c r="O118" s="47" t="str">
        <f t="shared" si="49"/>
        <v>19h33m</v>
      </c>
      <c r="P118" s="35">
        <f t="shared" si="38"/>
        <v>20.224592167870526</v>
      </c>
      <c r="Q118" s="45" t="str">
        <f t="shared" si="50"/>
        <v>20h13m</v>
      </c>
      <c r="R118" s="34">
        <f t="shared" si="51"/>
        <v>7.7661505360191985</v>
      </c>
      <c r="S118" s="51" t="str">
        <f t="shared" si="52"/>
        <v>7,8h</v>
      </c>
      <c r="T118" s="34">
        <f t="shared" si="39"/>
        <v>3.990742703889724</v>
      </c>
      <c r="U118" s="45" t="str">
        <f t="shared" si="53"/>
        <v>3h59m</v>
      </c>
      <c r="V118" s="35">
        <f t="shared" si="40"/>
        <v>4.664619086671419</v>
      </c>
      <c r="W118" s="47" t="str">
        <f t="shared" si="54"/>
        <v>4h39m</v>
      </c>
      <c r="X118" s="35">
        <f t="shared" si="41"/>
        <v>5.307653895295921</v>
      </c>
      <c r="Y118" s="46" t="str">
        <f t="shared" si="55"/>
        <v>5h18m</v>
      </c>
      <c r="Z118" s="34">
        <f t="shared" si="42"/>
        <v>5.935030276457746</v>
      </c>
      <c r="AA118" s="48" t="str">
        <f t="shared" si="56"/>
        <v>5h56m</v>
      </c>
      <c r="AB118" s="60"/>
      <c r="AC118" s="21">
        <f t="shared" si="58"/>
        <v>18.280304595302503</v>
      </c>
      <c r="AD118" s="21">
        <f t="shared" si="57"/>
        <v>20.224592167870526</v>
      </c>
      <c r="AE118" s="21">
        <f t="shared" si="59"/>
        <v>27.990742703889723</v>
      </c>
      <c r="AF118" s="55">
        <f t="shared" si="60"/>
        <v>29.935030276457745</v>
      </c>
      <c r="AG118" s="31">
        <v>24</v>
      </c>
    </row>
    <row r="119" spans="1:33" ht="11.25">
      <c r="A119" s="40">
        <f t="shared" si="61"/>
        <v>40264</v>
      </c>
      <c r="B119" s="39">
        <f t="shared" si="43"/>
        <v>2455282.5</v>
      </c>
      <c r="C119" s="35">
        <f t="shared" si="44"/>
        <v>3964.3228966049996</v>
      </c>
      <c r="D119" s="35">
        <f t="shared" si="45"/>
        <v>-0.10231570374327359</v>
      </c>
      <c r="E119" s="34">
        <f t="shared" si="31"/>
        <v>2.573048777473362</v>
      </c>
      <c r="F119" s="34">
        <f t="shared" si="46"/>
        <v>6.20466479567334</v>
      </c>
      <c r="G119" s="34">
        <f t="shared" si="32"/>
        <v>6.832931949425878</v>
      </c>
      <c r="H119" s="34">
        <f t="shared" si="33"/>
        <v>7.477913961036267</v>
      </c>
      <c r="I119" s="34">
        <f t="shared" si="34"/>
        <v>8.155292234942</v>
      </c>
      <c r="J119" s="34">
        <f t="shared" si="35"/>
        <v>18.30698049941661</v>
      </c>
      <c r="K119" s="53" t="str">
        <f t="shared" si="47"/>
        <v>18h18m</v>
      </c>
      <c r="L119" s="35">
        <f t="shared" si="36"/>
        <v>18.93524765316915</v>
      </c>
      <c r="M119" s="46" t="str">
        <f t="shared" si="48"/>
        <v>18h56m</v>
      </c>
      <c r="N119" s="34">
        <f t="shared" si="37"/>
        <v>19.580229664779537</v>
      </c>
      <c r="O119" s="47" t="str">
        <f t="shared" si="49"/>
        <v>19h34m</v>
      </c>
      <c r="P119" s="35">
        <f t="shared" si="38"/>
        <v>20.257607938685272</v>
      </c>
      <c r="Q119" s="45" t="str">
        <f t="shared" si="50"/>
        <v>20h15m</v>
      </c>
      <c r="R119" s="34">
        <f t="shared" si="51"/>
        <v>7.689415530116002</v>
      </c>
      <c r="S119" s="51" t="str">
        <f t="shared" si="52"/>
        <v>7,7h</v>
      </c>
      <c r="T119" s="34">
        <f t="shared" si="39"/>
        <v>3.947023468801274</v>
      </c>
      <c r="U119" s="45" t="str">
        <f t="shared" si="53"/>
        <v>3h56m</v>
      </c>
      <c r="V119" s="35">
        <f t="shared" si="40"/>
        <v>4.624401742707007</v>
      </c>
      <c r="W119" s="47" t="str">
        <f t="shared" si="54"/>
        <v>4h37m</v>
      </c>
      <c r="X119" s="35">
        <f t="shared" si="41"/>
        <v>5.269383754317396</v>
      </c>
      <c r="Y119" s="46" t="str">
        <f t="shared" si="55"/>
        <v>5h16m</v>
      </c>
      <c r="Z119" s="34">
        <f t="shared" si="42"/>
        <v>5.8976509080699335</v>
      </c>
      <c r="AA119" s="48" t="str">
        <f t="shared" si="56"/>
        <v>5h53m</v>
      </c>
      <c r="AB119" s="60"/>
      <c r="AC119" s="21">
        <f t="shared" si="58"/>
        <v>18.30698049941661</v>
      </c>
      <c r="AD119" s="21">
        <f t="shared" si="57"/>
        <v>20.257607938685272</v>
      </c>
      <c r="AE119" s="21">
        <f t="shared" si="59"/>
        <v>27.947023468801273</v>
      </c>
      <c r="AF119" s="55">
        <f t="shared" si="60"/>
        <v>29.897650908069934</v>
      </c>
      <c r="AG119" s="31">
        <v>24</v>
      </c>
    </row>
    <row r="120" spans="1:33" ht="11.25">
      <c r="A120" s="40">
        <f t="shared" si="61"/>
        <v>40265</v>
      </c>
      <c r="B120" s="39">
        <f t="shared" si="43"/>
        <v>2455283.5</v>
      </c>
      <c r="C120" s="35">
        <f t="shared" si="44"/>
        <v>3965.3085439565994</v>
      </c>
      <c r="D120" s="35">
        <f t="shared" si="45"/>
        <v>-0.09695563753883904</v>
      </c>
      <c r="E120" s="34">
        <f t="shared" si="31"/>
        <v>2.974219912194069</v>
      </c>
      <c r="F120" s="34">
        <f t="shared" si="46"/>
        <v>6.236666358744557</v>
      </c>
      <c r="G120" s="34">
        <f t="shared" si="32"/>
        <v>6.86590296498346</v>
      </c>
      <c r="H120" s="34">
        <f t="shared" si="33"/>
        <v>7.512931249080818</v>
      </c>
      <c r="I120" s="34">
        <f t="shared" si="34"/>
        <v>8.193963767069938</v>
      </c>
      <c r="J120" s="34">
        <f t="shared" si="35"/>
        <v>18.333621996283398</v>
      </c>
      <c r="K120" s="53" t="str">
        <f t="shared" si="47"/>
        <v>18h20m</v>
      </c>
      <c r="L120" s="35">
        <f t="shared" si="36"/>
        <v>18.962858602522303</v>
      </c>
      <c r="M120" s="46" t="str">
        <f t="shared" si="48"/>
        <v>18h57m</v>
      </c>
      <c r="N120" s="34">
        <f t="shared" si="37"/>
        <v>19.60988688661966</v>
      </c>
      <c r="O120" s="47" t="str">
        <f t="shared" si="49"/>
        <v>19h36m</v>
      </c>
      <c r="P120" s="35">
        <f t="shared" si="38"/>
        <v>20.29091940460878</v>
      </c>
      <c r="Q120" s="45" t="str">
        <f t="shared" si="50"/>
        <v>20h17m</v>
      </c>
      <c r="R120" s="34">
        <f t="shared" si="51"/>
        <v>7.6120724658601215</v>
      </c>
      <c r="S120" s="51" t="str">
        <f t="shared" si="52"/>
        <v>7,6h</v>
      </c>
      <c r="T120" s="34">
        <f t="shared" si="39"/>
        <v>3.9029918704689006</v>
      </c>
      <c r="U120" s="45" t="str">
        <f t="shared" si="53"/>
        <v>3h54m</v>
      </c>
      <c r="V120" s="35">
        <f t="shared" si="40"/>
        <v>4.584024388458021</v>
      </c>
      <c r="W120" s="47" t="str">
        <f t="shared" si="54"/>
        <v>4h35m</v>
      </c>
      <c r="X120" s="35">
        <f t="shared" si="41"/>
        <v>5.2310526725553785</v>
      </c>
      <c r="Y120" s="46" t="str">
        <f t="shared" si="55"/>
        <v>5h13m</v>
      </c>
      <c r="Z120" s="34">
        <f t="shared" si="42"/>
        <v>5.860289278794282</v>
      </c>
      <c r="AA120" s="48" t="str">
        <f t="shared" si="56"/>
        <v>5h51m</v>
      </c>
      <c r="AB120" s="60"/>
      <c r="AC120" s="21">
        <f t="shared" si="58"/>
        <v>18.333621996283398</v>
      </c>
      <c r="AD120" s="21">
        <f t="shared" si="57"/>
        <v>20.29091940460878</v>
      </c>
      <c r="AE120" s="21">
        <f t="shared" si="59"/>
        <v>27.902991870468902</v>
      </c>
      <c r="AF120" s="55">
        <f t="shared" si="60"/>
        <v>29.860289278794284</v>
      </c>
      <c r="AG120" s="31">
        <v>24</v>
      </c>
    </row>
    <row r="121" spans="1:33" ht="11.25">
      <c r="A121" s="40">
        <f t="shared" si="61"/>
        <v>40266</v>
      </c>
      <c r="B121" s="39">
        <f t="shared" si="43"/>
        <v>2455284.5</v>
      </c>
      <c r="C121" s="35">
        <f t="shared" si="44"/>
        <v>3966.294191308199</v>
      </c>
      <c r="D121" s="35">
        <f t="shared" si="45"/>
        <v>-0.09159377485356458</v>
      </c>
      <c r="E121" s="34">
        <f t="shared" si="31"/>
        <v>3.3745120454945017</v>
      </c>
      <c r="F121" s="34">
        <f t="shared" si="46"/>
        <v>6.268637621681481</v>
      </c>
      <c r="G121" s="34">
        <f t="shared" si="32"/>
        <v>6.898922553210904</v>
      </c>
      <c r="H121" s="34">
        <f t="shared" si="33"/>
        <v>7.548097489200719</v>
      </c>
      <c r="I121" s="34">
        <f t="shared" si="34"/>
        <v>8.232940898187216</v>
      </c>
      <c r="J121" s="34">
        <f t="shared" si="35"/>
        <v>18.360231396535045</v>
      </c>
      <c r="K121" s="53" t="str">
        <f t="shared" si="47"/>
        <v>18h21m</v>
      </c>
      <c r="L121" s="35">
        <f t="shared" si="36"/>
        <v>18.99051632806447</v>
      </c>
      <c r="M121" s="46" t="str">
        <f t="shared" si="48"/>
        <v>18h59m</v>
      </c>
      <c r="N121" s="34">
        <f t="shared" si="37"/>
        <v>19.639691264054285</v>
      </c>
      <c r="O121" s="47" t="str">
        <f t="shared" si="49"/>
        <v>19h38m</v>
      </c>
      <c r="P121" s="35">
        <f t="shared" si="38"/>
        <v>20.32453467304078</v>
      </c>
      <c r="Q121" s="45" t="str">
        <f t="shared" si="50"/>
        <v>20h19m</v>
      </c>
      <c r="R121" s="34">
        <f t="shared" si="51"/>
        <v>7.534118203625567</v>
      </c>
      <c r="S121" s="51" t="str">
        <f t="shared" si="52"/>
        <v>7,5h</v>
      </c>
      <c r="T121" s="34">
        <f t="shared" si="39"/>
        <v>3.858652876666348</v>
      </c>
      <c r="U121" s="45" t="str">
        <f t="shared" si="53"/>
        <v>3h51m</v>
      </c>
      <c r="V121" s="35">
        <f t="shared" si="40"/>
        <v>4.543496285652846</v>
      </c>
      <c r="W121" s="47" t="str">
        <f t="shared" si="54"/>
        <v>4h32m</v>
      </c>
      <c r="X121" s="35">
        <f t="shared" si="41"/>
        <v>5.1926712216426605</v>
      </c>
      <c r="Y121" s="46" t="str">
        <f t="shared" si="55"/>
        <v>5h11m</v>
      </c>
      <c r="Z121" s="34">
        <f t="shared" si="42"/>
        <v>5.8229561531720835</v>
      </c>
      <c r="AA121" s="48" t="str">
        <f t="shared" si="56"/>
        <v>5h49m</v>
      </c>
      <c r="AB121" s="60"/>
      <c r="AC121" s="21">
        <f t="shared" si="58"/>
        <v>18.360231396535045</v>
      </c>
      <c r="AD121" s="21">
        <f t="shared" si="57"/>
        <v>20.32453467304078</v>
      </c>
      <c r="AE121" s="21">
        <f t="shared" si="59"/>
        <v>27.858652876666348</v>
      </c>
      <c r="AF121" s="55">
        <f t="shared" si="60"/>
        <v>29.822956153172083</v>
      </c>
      <c r="AG121" s="31">
        <v>24</v>
      </c>
    </row>
    <row r="122" spans="1:33" ht="11.25">
      <c r="A122" s="40">
        <f t="shared" si="61"/>
        <v>40267</v>
      </c>
      <c r="B122" s="39">
        <f t="shared" si="43"/>
        <v>2455285.5</v>
      </c>
      <c r="C122" s="35">
        <f t="shared" si="44"/>
        <v>3967.2798386597997</v>
      </c>
      <c r="D122" s="35">
        <f t="shared" si="45"/>
        <v>-0.0862366219716069</v>
      </c>
      <c r="E122" s="34">
        <f t="shared" si="31"/>
        <v>3.773806874974664</v>
      </c>
      <c r="F122" s="34">
        <f t="shared" si="46"/>
        <v>6.300574296023072</v>
      </c>
      <c r="G122" s="34">
        <f t="shared" si="32"/>
        <v>6.931986595594989</v>
      </c>
      <c r="H122" s="34">
        <f t="shared" si="33"/>
        <v>7.583409882182616</v>
      </c>
      <c r="I122" s="34">
        <f t="shared" si="34"/>
        <v>8.272225303988721</v>
      </c>
      <c r="J122" s="34">
        <f t="shared" si="35"/>
        <v>18.38681091799468</v>
      </c>
      <c r="K122" s="53" t="str">
        <f t="shared" si="47"/>
        <v>18h23m</v>
      </c>
      <c r="L122" s="35">
        <f t="shared" si="36"/>
        <v>19.018223217566597</v>
      </c>
      <c r="M122" s="46" t="str">
        <f t="shared" si="48"/>
        <v>19h1m</v>
      </c>
      <c r="N122" s="34">
        <f t="shared" si="37"/>
        <v>19.669646504154223</v>
      </c>
      <c r="O122" s="47" t="str">
        <f t="shared" si="49"/>
        <v>19h40m</v>
      </c>
      <c r="P122" s="35">
        <f t="shared" si="38"/>
        <v>20.358461925960327</v>
      </c>
      <c r="Q122" s="45" t="str">
        <f t="shared" si="50"/>
        <v>20h21m</v>
      </c>
      <c r="R122" s="34">
        <f t="shared" si="51"/>
        <v>7.455549392022559</v>
      </c>
      <c r="S122" s="51" t="str">
        <f t="shared" si="52"/>
        <v>7,5h</v>
      </c>
      <c r="T122" s="34">
        <f t="shared" si="39"/>
        <v>3.814011317982886</v>
      </c>
      <c r="U122" s="45" t="str">
        <f t="shared" si="53"/>
        <v>3h48m</v>
      </c>
      <c r="V122" s="35">
        <f t="shared" si="40"/>
        <v>4.502826739788991</v>
      </c>
      <c r="W122" s="47" t="str">
        <f t="shared" si="54"/>
        <v>4h30m</v>
      </c>
      <c r="X122" s="35">
        <f t="shared" si="41"/>
        <v>5.154250026376618</v>
      </c>
      <c r="Y122" s="46" t="str">
        <f t="shared" si="55"/>
        <v>5h9m</v>
      </c>
      <c r="Z122" s="34">
        <f t="shared" si="42"/>
        <v>5.785662325948535</v>
      </c>
      <c r="AA122" s="48" t="str">
        <f t="shared" si="56"/>
        <v>5h47m</v>
      </c>
      <c r="AB122" s="60"/>
      <c r="AC122" s="21">
        <f t="shared" si="58"/>
        <v>18.38681091799468</v>
      </c>
      <c r="AD122" s="21">
        <f t="shared" si="57"/>
        <v>20.358461925960327</v>
      </c>
      <c r="AE122" s="21">
        <f t="shared" si="59"/>
        <v>27.814011317982885</v>
      </c>
      <c r="AF122" s="55">
        <f t="shared" si="60"/>
        <v>29.785662325948536</v>
      </c>
      <c r="AG122" s="31">
        <v>24</v>
      </c>
    </row>
    <row r="123" spans="1:33" ht="11.25">
      <c r="A123" s="40">
        <f t="shared" si="61"/>
        <v>40268</v>
      </c>
      <c r="B123" s="39">
        <f t="shared" si="43"/>
        <v>2455286.5</v>
      </c>
      <c r="C123" s="35">
        <f t="shared" si="44"/>
        <v>3968.2654860113994</v>
      </c>
      <c r="D123" s="35">
        <f t="shared" si="45"/>
        <v>-0.08089064612622489</v>
      </c>
      <c r="E123" s="34">
        <f t="shared" si="31"/>
        <v>4.171986392977899</v>
      </c>
      <c r="F123" s="34">
        <f t="shared" si="46"/>
        <v>6.332472023550833</v>
      </c>
      <c r="G123" s="34">
        <f t="shared" si="32"/>
        <v>6.965090879795959</v>
      </c>
      <c r="H123" s="34">
        <f t="shared" si="33"/>
        <v>7.61886554406186</v>
      </c>
      <c r="I123" s="34">
        <f t="shared" si="34"/>
        <v>8.311818767609186</v>
      </c>
      <c r="J123" s="34">
        <f t="shared" si="35"/>
        <v>18.41336266967706</v>
      </c>
      <c r="K123" s="53" t="str">
        <f t="shared" si="47"/>
        <v>18h24m</v>
      </c>
      <c r="L123" s="35">
        <f t="shared" si="36"/>
        <v>19.045981525922183</v>
      </c>
      <c r="M123" s="46" t="str">
        <f t="shared" si="48"/>
        <v>19h2m</v>
      </c>
      <c r="N123" s="34">
        <f t="shared" si="37"/>
        <v>19.699756190188086</v>
      </c>
      <c r="O123" s="47" t="str">
        <f t="shared" si="49"/>
        <v>19h41m</v>
      </c>
      <c r="P123" s="35">
        <f t="shared" si="38"/>
        <v>20.39270941373541</v>
      </c>
      <c r="Q123" s="45" t="str">
        <f t="shared" si="50"/>
        <v>20h23m</v>
      </c>
      <c r="R123" s="34">
        <f t="shared" si="51"/>
        <v>7.376362464781629</v>
      </c>
      <c r="S123" s="51" t="str">
        <f t="shared" si="52"/>
        <v>7,4h</v>
      </c>
      <c r="T123" s="34">
        <f t="shared" si="39"/>
        <v>3.7690718785170394</v>
      </c>
      <c r="U123" s="45" t="str">
        <f t="shared" si="53"/>
        <v>3h46m</v>
      </c>
      <c r="V123" s="35">
        <f t="shared" si="40"/>
        <v>4.462025102064365</v>
      </c>
      <c r="W123" s="47" t="str">
        <f t="shared" si="54"/>
        <v>4h27m</v>
      </c>
      <c r="X123" s="35">
        <f t="shared" si="41"/>
        <v>5.115799766330266</v>
      </c>
      <c r="Y123" s="46" t="str">
        <f t="shared" si="55"/>
        <v>5h6m</v>
      </c>
      <c r="Z123" s="34">
        <f t="shared" si="42"/>
        <v>5.748418622575391</v>
      </c>
      <c r="AA123" s="48" t="str">
        <f t="shared" si="56"/>
        <v>5h44m</v>
      </c>
      <c r="AB123" s="60"/>
      <c r="AC123" s="21">
        <f t="shared" si="58"/>
        <v>18.41336266967706</v>
      </c>
      <c r="AD123" s="21">
        <f t="shared" si="57"/>
        <v>20.39270941373541</v>
      </c>
      <c r="AE123" s="21">
        <f t="shared" si="59"/>
        <v>27.76907187851704</v>
      </c>
      <c r="AF123" s="55">
        <f t="shared" si="60"/>
        <v>29.748418622575393</v>
      </c>
      <c r="AG123" s="31">
        <v>24</v>
      </c>
    </row>
    <row r="124" spans="1:33" ht="11.25">
      <c r="A124" s="40">
        <f t="shared" si="61"/>
        <v>40269</v>
      </c>
      <c r="B124" s="39">
        <f t="shared" si="43"/>
        <v>2455287.5</v>
      </c>
      <c r="C124" s="35">
        <f t="shared" si="44"/>
        <v>3969.251133362999</v>
      </c>
      <c r="D124" s="35">
        <f t="shared" si="45"/>
        <v>-0.07556226780755182</v>
      </c>
      <c r="E124" s="34">
        <f t="shared" si="31"/>
        <v>4.29120516054959</v>
      </c>
      <c r="F124" s="34">
        <f t="shared" si="46"/>
        <v>6.342033086151029</v>
      </c>
      <c r="G124" s="34">
        <f t="shared" si="32"/>
        <v>6.97502936988977</v>
      </c>
      <c r="H124" s="34">
        <f t="shared" si="33"/>
        <v>7.629529737401407</v>
      </c>
      <c r="I124" s="34">
        <f t="shared" si="34"/>
        <v>8.323757353006682</v>
      </c>
      <c r="J124" s="34">
        <f t="shared" si="35"/>
        <v>18.417595353958582</v>
      </c>
      <c r="K124" s="53" t="str">
        <f t="shared" si="47"/>
        <v>18h25m</v>
      </c>
      <c r="L124" s="35">
        <f t="shared" si="36"/>
        <v>19.05059163769732</v>
      </c>
      <c r="M124" s="46" t="str">
        <f t="shared" si="48"/>
        <v>19h3m</v>
      </c>
      <c r="N124" s="34">
        <f t="shared" si="37"/>
        <v>19.705092005208957</v>
      </c>
      <c r="O124" s="47" t="str">
        <f t="shared" si="49"/>
        <v>19h42m</v>
      </c>
      <c r="P124" s="35">
        <f t="shared" si="38"/>
        <v>20.399319620814236</v>
      </c>
      <c r="Q124" s="45" t="str">
        <f t="shared" si="50"/>
        <v>20h23m</v>
      </c>
      <c r="R124" s="34">
        <f t="shared" si="51"/>
        <v>7.352485293986634</v>
      </c>
      <c r="S124" s="51" t="str">
        <f t="shared" si="52"/>
        <v>7,4h</v>
      </c>
      <c r="T124" s="34">
        <f t="shared" si="39"/>
        <v>3.7518049148008696</v>
      </c>
      <c r="U124" s="45" t="str">
        <f t="shared" si="53"/>
        <v>3h45m</v>
      </c>
      <c r="V124" s="35">
        <f t="shared" si="40"/>
        <v>4.4460325304061445</v>
      </c>
      <c r="W124" s="47" t="str">
        <f t="shared" si="54"/>
        <v>4h26m</v>
      </c>
      <c r="X124" s="35">
        <f t="shared" si="41"/>
        <v>5.100532897917782</v>
      </c>
      <c r="Y124" s="46" t="str">
        <f t="shared" si="55"/>
        <v>5h6m</v>
      </c>
      <c r="Z124" s="34">
        <f t="shared" si="42"/>
        <v>5.733529181656523</v>
      </c>
      <c r="AA124" s="48" t="str">
        <f t="shared" si="56"/>
        <v>5h44m</v>
      </c>
      <c r="AB124" s="60"/>
      <c r="AC124" s="21">
        <f t="shared" si="58"/>
        <v>18.417595353958582</v>
      </c>
      <c r="AD124" s="21">
        <f t="shared" si="57"/>
        <v>20.399319620814236</v>
      </c>
      <c r="AE124" s="21">
        <f t="shared" si="59"/>
        <v>27.75180491480087</v>
      </c>
      <c r="AF124" s="55">
        <f t="shared" si="60"/>
        <v>29.73352918165652</v>
      </c>
      <c r="AG124" s="31">
        <v>24</v>
      </c>
    </row>
    <row r="125" spans="1:33" ht="11.25">
      <c r="A125" s="40">
        <f t="shared" si="61"/>
        <v>40270</v>
      </c>
      <c r="B125" s="39">
        <f t="shared" si="43"/>
        <v>2455288.5</v>
      </c>
      <c r="C125" s="35">
        <f t="shared" si="44"/>
        <v>3970.2367807145997</v>
      </c>
      <c r="D125" s="35">
        <f t="shared" si="45"/>
        <v>-0.07025785313569109</v>
      </c>
      <c r="E125" s="34">
        <f t="shared" si="31"/>
        <v>4.687758898536422</v>
      </c>
      <c r="F125" s="34">
        <f t="shared" si="46"/>
        <v>6.373873538045649</v>
      </c>
      <c r="G125" s="34">
        <f t="shared" si="32"/>
        <v>7.008179499943578</v>
      </c>
      <c r="H125" s="34">
        <f t="shared" si="33"/>
        <v>7.665167180295809</v>
      </c>
      <c r="I125" s="34">
        <f t="shared" si="34"/>
        <v>8.363755437859481</v>
      </c>
      <c r="J125" s="34">
        <f t="shared" si="35"/>
        <v>18.44413139118134</v>
      </c>
      <c r="K125" s="53" t="str">
        <f t="shared" si="47"/>
        <v>18h26m</v>
      </c>
      <c r="L125" s="35">
        <f t="shared" si="36"/>
        <v>19.07843735307927</v>
      </c>
      <c r="M125" s="46" t="str">
        <f t="shared" si="48"/>
        <v>19h4m</v>
      </c>
      <c r="N125" s="34">
        <f t="shared" si="37"/>
        <v>19.7354250334315</v>
      </c>
      <c r="O125" s="47" t="str">
        <f t="shared" si="49"/>
        <v>19h44m</v>
      </c>
      <c r="P125" s="35">
        <f t="shared" si="38"/>
        <v>20.43401329099517</v>
      </c>
      <c r="Q125" s="45" t="str">
        <f t="shared" si="50"/>
        <v>20h26m</v>
      </c>
      <c r="R125" s="34">
        <f t="shared" si="51"/>
        <v>7.272489124281039</v>
      </c>
      <c r="S125" s="51" t="str">
        <f t="shared" si="52"/>
        <v>7,3h</v>
      </c>
      <c r="T125" s="34">
        <f t="shared" si="39"/>
        <v>3.70650241527621</v>
      </c>
      <c r="U125" s="45" t="str">
        <f t="shared" si="53"/>
        <v>3h42m</v>
      </c>
      <c r="V125" s="35">
        <f t="shared" si="40"/>
        <v>4.405090672839882</v>
      </c>
      <c r="W125" s="47" t="str">
        <f t="shared" si="54"/>
        <v>4h24m</v>
      </c>
      <c r="X125" s="35">
        <f t="shared" si="41"/>
        <v>5.0620783531921125</v>
      </c>
      <c r="Y125" s="46" t="str">
        <f t="shared" si="55"/>
        <v>5h3m</v>
      </c>
      <c r="Z125" s="34">
        <f t="shared" si="42"/>
        <v>5.696384315090042</v>
      </c>
      <c r="AA125" s="48" t="str">
        <f t="shared" si="56"/>
        <v>5h41m</v>
      </c>
      <c r="AB125" s="60"/>
      <c r="AC125" s="21">
        <f t="shared" si="58"/>
        <v>18.44413139118134</v>
      </c>
      <c r="AD125" s="21">
        <f t="shared" si="57"/>
        <v>20.43401329099517</v>
      </c>
      <c r="AE125" s="21">
        <f t="shared" si="59"/>
        <v>27.70650241527621</v>
      </c>
      <c r="AF125" s="55">
        <f t="shared" si="60"/>
        <v>29.696384315090043</v>
      </c>
      <c r="AG125" s="31">
        <v>24</v>
      </c>
    </row>
    <row r="126" spans="1:33" ht="11.25">
      <c r="A126" s="40">
        <f t="shared" si="61"/>
        <v>40271</v>
      </c>
      <c r="B126" s="39">
        <f t="shared" si="43"/>
        <v>2455289.5</v>
      </c>
      <c r="C126" s="35">
        <f t="shared" si="44"/>
        <v>3971.2224280661994</v>
      </c>
      <c r="D126" s="35">
        <f t="shared" si="45"/>
        <v>-0.06498370630805181</v>
      </c>
      <c r="E126" s="34">
        <f t="shared" si="31"/>
        <v>5.0829272155216545</v>
      </c>
      <c r="F126" s="34">
        <f t="shared" si="46"/>
        <v>6.405664709868164</v>
      </c>
      <c r="G126" s="34">
        <f t="shared" si="32"/>
        <v>7.04135977561603</v>
      </c>
      <c r="H126" s="34">
        <f t="shared" si="33"/>
        <v>7.700940882594169</v>
      </c>
      <c r="I126" s="34">
        <f t="shared" si="34"/>
        <v>8.404067101267849</v>
      </c>
      <c r="J126" s="34">
        <f t="shared" si="35"/>
        <v>18.470648416176214</v>
      </c>
      <c r="K126" s="53" t="str">
        <f t="shared" si="47"/>
        <v>18h28m</v>
      </c>
      <c r="L126" s="35">
        <f t="shared" si="36"/>
        <v>19.106343481924082</v>
      </c>
      <c r="M126" s="46" t="str">
        <f t="shared" si="48"/>
        <v>19h6m</v>
      </c>
      <c r="N126" s="34">
        <f t="shared" si="37"/>
        <v>19.76592458890222</v>
      </c>
      <c r="O126" s="47" t="str">
        <f t="shared" si="49"/>
        <v>19h45m</v>
      </c>
      <c r="P126" s="35">
        <f t="shared" si="38"/>
        <v>20.4690508075759</v>
      </c>
      <c r="Q126" s="45" t="str">
        <f t="shared" si="50"/>
        <v>20h28m</v>
      </c>
      <c r="R126" s="34">
        <f t="shared" si="51"/>
        <v>7.1918657974643025</v>
      </c>
      <c r="S126" s="51" t="str">
        <f t="shared" si="52"/>
        <v>7,2h</v>
      </c>
      <c r="T126" s="34">
        <f t="shared" si="39"/>
        <v>3.660916605040203</v>
      </c>
      <c r="U126" s="45" t="str">
        <f t="shared" si="53"/>
        <v>3h39m</v>
      </c>
      <c r="V126" s="35">
        <f t="shared" si="40"/>
        <v>4.364042823713882</v>
      </c>
      <c r="W126" s="47" t="str">
        <f t="shared" si="54"/>
        <v>4h21m</v>
      </c>
      <c r="X126" s="35">
        <f t="shared" si="41"/>
        <v>5.023623930692022</v>
      </c>
      <c r="Y126" s="46" t="str">
        <f t="shared" si="55"/>
        <v>5h1m</v>
      </c>
      <c r="Z126" s="34">
        <f t="shared" si="42"/>
        <v>5.659318996439888</v>
      </c>
      <c r="AA126" s="48" t="str">
        <f t="shared" si="56"/>
        <v>5h39m</v>
      </c>
      <c r="AB126" s="60"/>
      <c r="AC126" s="21">
        <f t="shared" si="58"/>
        <v>18.470648416176214</v>
      </c>
      <c r="AD126" s="21">
        <f t="shared" si="57"/>
        <v>20.4690508075759</v>
      </c>
      <c r="AE126" s="21">
        <f t="shared" si="59"/>
        <v>27.660916605040203</v>
      </c>
      <c r="AF126" s="55">
        <f t="shared" si="60"/>
        <v>29.659318996439886</v>
      </c>
      <c r="AG126" s="31">
        <v>24</v>
      </c>
    </row>
    <row r="127" spans="1:33" ht="11.25">
      <c r="A127" s="40">
        <f t="shared" si="61"/>
        <v>40272</v>
      </c>
      <c r="B127" s="39">
        <f t="shared" si="43"/>
        <v>2455290.5</v>
      </c>
      <c r="C127" s="35">
        <f t="shared" si="44"/>
        <v>3972.2080754177996</v>
      </c>
      <c r="D127" s="35">
        <f t="shared" si="45"/>
        <v>-0.05974606212986525</v>
      </c>
      <c r="E127" s="34">
        <f t="shared" si="31"/>
        <v>5.476593323398778</v>
      </c>
      <c r="F127" s="34">
        <f t="shared" si="46"/>
        <v>6.437401955127107</v>
      </c>
      <c r="G127" s="34">
        <f t="shared" si="32"/>
        <v>7.07456560708935</v>
      </c>
      <c r="H127" s="34">
        <f t="shared" si="33"/>
        <v>7.736847608287762</v>
      </c>
      <c r="I127" s="34">
        <f t="shared" si="34"/>
        <v>8.444694497955455</v>
      </c>
      <c r="J127" s="34">
        <f t="shared" si="35"/>
        <v>18.497148017256972</v>
      </c>
      <c r="K127" s="53" t="str">
        <f t="shared" si="47"/>
        <v>18h29m</v>
      </c>
      <c r="L127" s="35">
        <f t="shared" si="36"/>
        <v>19.134311669219215</v>
      </c>
      <c r="M127" s="46" t="str">
        <f t="shared" si="48"/>
        <v>19h8m</v>
      </c>
      <c r="N127" s="34">
        <f t="shared" si="37"/>
        <v>19.796593670417625</v>
      </c>
      <c r="O127" s="47" t="str">
        <f t="shared" si="49"/>
        <v>19h47m</v>
      </c>
      <c r="P127" s="35">
        <f t="shared" si="38"/>
        <v>20.504440560085317</v>
      </c>
      <c r="Q127" s="45" t="str">
        <f t="shared" si="50"/>
        <v>20h30m</v>
      </c>
      <c r="R127" s="34">
        <f t="shared" si="51"/>
        <v>7.110611004089093</v>
      </c>
      <c r="S127" s="51" t="str">
        <f t="shared" si="52"/>
        <v>7,1h</v>
      </c>
      <c r="T127" s="34">
        <f t="shared" si="39"/>
        <v>3.6150515641744105</v>
      </c>
      <c r="U127" s="45" t="str">
        <f t="shared" si="53"/>
        <v>3h36m</v>
      </c>
      <c r="V127" s="35">
        <f t="shared" si="40"/>
        <v>4.322898453842103</v>
      </c>
      <c r="W127" s="47" t="str">
        <f t="shared" si="54"/>
        <v>4h19m</v>
      </c>
      <c r="X127" s="35">
        <f t="shared" si="41"/>
        <v>4.985180455040515</v>
      </c>
      <c r="Y127" s="46" t="str">
        <f t="shared" si="55"/>
        <v>4h59m</v>
      </c>
      <c r="Z127" s="34">
        <f t="shared" si="42"/>
        <v>5.622344107002759</v>
      </c>
      <c r="AA127" s="48" t="str">
        <f t="shared" si="56"/>
        <v>5h37m</v>
      </c>
      <c r="AB127" s="60"/>
      <c r="AC127" s="21">
        <f t="shared" si="58"/>
        <v>18.497148017256972</v>
      </c>
      <c r="AD127" s="21">
        <f t="shared" si="57"/>
        <v>20.504440560085317</v>
      </c>
      <c r="AE127" s="21">
        <f t="shared" si="59"/>
        <v>27.61505156417441</v>
      </c>
      <c r="AF127" s="55">
        <f t="shared" si="60"/>
        <v>29.62234410700276</v>
      </c>
      <c r="AG127" s="31">
        <v>24</v>
      </c>
    </row>
    <row r="128" spans="1:33" ht="11.25">
      <c r="A128" s="40">
        <f t="shared" si="61"/>
        <v>40273</v>
      </c>
      <c r="B128" s="39">
        <f t="shared" si="43"/>
        <v>2455291.5</v>
      </c>
      <c r="C128" s="35">
        <f t="shared" si="44"/>
        <v>3973.1937227693993</v>
      </c>
      <c r="D128" s="35">
        <f t="shared" si="45"/>
        <v>-0.05455107863687777</v>
      </c>
      <c r="E128" s="34">
        <f t="shared" si="31"/>
        <v>5.868640878024401</v>
      </c>
      <c r="F128" s="34">
        <f t="shared" si="46"/>
        <v>6.469080522557166</v>
      </c>
      <c r="G128" s="34">
        <f t="shared" si="32"/>
        <v>7.107792269170407</v>
      </c>
      <c r="H128" s="34">
        <f t="shared" si="33"/>
        <v>7.772883991561987</v>
      </c>
      <c r="I128" s="34">
        <f t="shared" si="34"/>
        <v>8.485639902566223</v>
      </c>
      <c r="J128" s="34">
        <f t="shared" si="35"/>
        <v>18.523631601194044</v>
      </c>
      <c r="K128" s="53" t="str">
        <f t="shared" si="47"/>
        <v>18h31m</v>
      </c>
      <c r="L128" s="35">
        <f t="shared" si="36"/>
        <v>19.162343347807283</v>
      </c>
      <c r="M128" s="46" t="str">
        <f t="shared" si="48"/>
        <v>19h9m</v>
      </c>
      <c r="N128" s="34">
        <f t="shared" si="37"/>
        <v>19.827435070198863</v>
      </c>
      <c r="O128" s="47" t="str">
        <f t="shared" si="49"/>
        <v>19h49m</v>
      </c>
      <c r="P128" s="35">
        <f t="shared" si="38"/>
        <v>20.5401909812031</v>
      </c>
      <c r="Q128" s="45" t="str">
        <f t="shared" si="50"/>
        <v>20h32m</v>
      </c>
      <c r="R128" s="34">
        <f t="shared" si="51"/>
        <v>7.028720194867555</v>
      </c>
      <c r="S128" s="51" t="str">
        <f t="shared" si="52"/>
        <v>7h</v>
      </c>
      <c r="T128" s="34">
        <f t="shared" si="39"/>
        <v>3.5689111760706544</v>
      </c>
      <c r="U128" s="45" t="str">
        <f t="shared" si="53"/>
        <v>3h34m</v>
      </c>
      <c r="V128" s="35">
        <f t="shared" si="40"/>
        <v>4.28166708707489</v>
      </c>
      <c r="W128" s="47" t="str">
        <f t="shared" si="54"/>
        <v>4h16m</v>
      </c>
      <c r="X128" s="35">
        <f t="shared" si="41"/>
        <v>4.946758809466471</v>
      </c>
      <c r="Y128" s="46" t="str">
        <f t="shared" si="55"/>
        <v>4h56m</v>
      </c>
      <c r="Z128" s="34">
        <f t="shared" si="42"/>
        <v>5.585470556079711</v>
      </c>
      <c r="AA128" s="48" t="str">
        <f t="shared" si="56"/>
        <v>5h35m</v>
      </c>
      <c r="AB128" s="60"/>
      <c r="AC128" s="21">
        <f t="shared" si="58"/>
        <v>18.523631601194044</v>
      </c>
      <c r="AD128" s="21">
        <f t="shared" si="57"/>
        <v>20.5401909812031</v>
      </c>
      <c r="AE128" s="21">
        <f t="shared" si="59"/>
        <v>27.568911176070653</v>
      </c>
      <c r="AF128" s="55">
        <f t="shared" si="60"/>
        <v>29.585470556079713</v>
      </c>
      <c r="AG128" s="31">
        <v>24</v>
      </c>
    </row>
    <row r="129" spans="1:33" ht="11.25">
      <c r="A129" s="40">
        <f t="shared" si="61"/>
        <v>40274</v>
      </c>
      <c r="B129" s="39">
        <f t="shared" si="43"/>
        <v>2455292.5</v>
      </c>
      <c r="C129" s="35">
        <f t="shared" si="44"/>
        <v>3974.179370121</v>
      </c>
      <c r="D129" s="35">
        <f t="shared" si="45"/>
        <v>-0.04940482981870853</v>
      </c>
      <c r="E129" s="34">
        <f t="shared" si="31"/>
        <v>6.258954013602613</v>
      </c>
      <c r="F129" s="34">
        <f t="shared" si="46"/>
        <v>6.500695548121543</v>
      </c>
      <c r="G129" s="34">
        <f t="shared" si="32"/>
        <v>7.141034891337176</v>
      </c>
      <c r="H129" s="34">
        <f t="shared" si="33"/>
        <v>7.809046525443092</v>
      </c>
      <c r="I129" s="34">
        <f t="shared" si="34"/>
        <v>8.526905714256486</v>
      </c>
      <c r="J129" s="34">
        <f t="shared" si="35"/>
        <v>18.55010037794025</v>
      </c>
      <c r="K129" s="53" t="str">
        <f t="shared" si="47"/>
        <v>18h33m</v>
      </c>
      <c r="L129" s="35">
        <f t="shared" si="36"/>
        <v>19.190439721155887</v>
      </c>
      <c r="M129" s="46" t="str">
        <f t="shared" si="48"/>
        <v>19h11m</v>
      </c>
      <c r="N129" s="34">
        <f t="shared" si="37"/>
        <v>19.858451355261803</v>
      </c>
      <c r="O129" s="47" t="str">
        <f t="shared" si="49"/>
        <v>19h51m</v>
      </c>
      <c r="P129" s="35">
        <f t="shared" si="38"/>
        <v>20.576310544075195</v>
      </c>
      <c r="Q129" s="45" t="str">
        <f t="shared" si="50"/>
        <v>20h34m</v>
      </c>
      <c r="R129" s="34">
        <f t="shared" si="51"/>
        <v>6.946188571487028</v>
      </c>
      <c r="S129" s="51" t="str">
        <f t="shared" si="52"/>
        <v>6,9h</v>
      </c>
      <c r="T129" s="34">
        <f t="shared" si="39"/>
        <v>3.5224991155622223</v>
      </c>
      <c r="U129" s="45" t="str">
        <f t="shared" si="53"/>
        <v>3h31m</v>
      </c>
      <c r="V129" s="35">
        <f t="shared" si="40"/>
        <v>4.240358304375617</v>
      </c>
      <c r="W129" s="47" t="str">
        <f t="shared" si="54"/>
        <v>4h14m</v>
      </c>
      <c r="X129" s="35">
        <f t="shared" si="41"/>
        <v>4.908369938481533</v>
      </c>
      <c r="Y129" s="46" t="str">
        <f t="shared" si="55"/>
        <v>4h54m</v>
      </c>
      <c r="Z129" s="34">
        <f t="shared" si="42"/>
        <v>5.548709281697166</v>
      </c>
      <c r="AA129" s="48" t="str">
        <f t="shared" si="56"/>
        <v>5h32m</v>
      </c>
      <c r="AB129" s="60"/>
      <c r="AC129" s="21">
        <f t="shared" si="58"/>
        <v>18.55010037794025</v>
      </c>
      <c r="AD129" s="21">
        <f t="shared" si="57"/>
        <v>20.576310544075195</v>
      </c>
      <c r="AE129" s="21">
        <f t="shared" si="59"/>
        <v>27.522499115562223</v>
      </c>
      <c r="AF129" s="55">
        <f t="shared" si="60"/>
        <v>29.548709281697164</v>
      </c>
      <c r="AG129" s="31">
        <v>24</v>
      </c>
    </row>
    <row r="130" spans="1:33" ht="11.25">
      <c r="A130" s="40">
        <f t="shared" si="61"/>
        <v>40275</v>
      </c>
      <c r="B130" s="39">
        <f t="shared" si="43"/>
        <v>2455293.5</v>
      </c>
      <c r="C130" s="35">
        <f t="shared" si="44"/>
        <v>3975.1650174725996</v>
      </c>
      <c r="D130" s="35">
        <f t="shared" si="45"/>
        <v>-0.044313298451748896</v>
      </c>
      <c r="E130" s="34">
        <f t="shared" si="31"/>
        <v>6.647417376927984</v>
      </c>
      <c r="F130" s="34">
        <f t="shared" si="46"/>
        <v>6.532242047086429</v>
      </c>
      <c r="G130" s="34">
        <f t="shared" si="32"/>
        <v>7.174288447682347</v>
      </c>
      <c r="H130" s="34">
        <f t="shared" si="33"/>
        <v>7.845331550082133</v>
      </c>
      <c r="I130" s="34">
        <f t="shared" si="34"/>
        <v>8.568494462084347</v>
      </c>
      <c r="J130" s="34">
        <f t="shared" si="35"/>
        <v>18.576555345538175</v>
      </c>
      <c r="K130" s="53" t="str">
        <f t="shared" si="47"/>
        <v>18h34m</v>
      </c>
      <c r="L130" s="35">
        <f t="shared" si="36"/>
        <v>19.218601746134095</v>
      </c>
      <c r="M130" s="46" t="str">
        <f t="shared" si="48"/>
        <v>19h13m</v>
      </c>
      <c r="N130" s="34">
        <f t="shared" si="37"/>
        <v>19.88964484853388</v>
      </c>
      <c r="O130" s="47" t="str">
        <f t="shared" si="49"/>
        <v>19h53m</v>
      </c>
      <c r="P130" s="35">
        <f t="shared" si="38"/>
        <v>20.612807760536093</v>
      </c>
      <c r="Q130" s="45" t="str">
        <f t="shared" si="50"/>
        <v>20h36m</v>
      </c>
      <c r="R130" s="34">
        <f t="shared" si="51"/>
        <v>6.863011075831309</v>
      </c>
      <c r="S130" s="51" t="str">
        <f t="shared" si="52"/>
        <v>6,9h</v>
      </c>
      <c r="T130" s="34">
        <f t="shared" si="39"/>
        <v>3.475818836367402</v>
      </c>
      <c r="U130" s="45" t="str">
        <f t="shared" si="53"/>
        <v>3h28m</v>
      </c>
      <c r="V130" s="35">
        <f t="shared" si="40"/>
        <v>4.198981748369616</v>
      </c>
      <c r="W130" s="47" t="str">
        <f t="shared" si="54"/>
        <v>4h11m</v>
      </c>
      <c r="X130" s="35">
        <f t="shared" si="41"/>
        <v>4.8700248507694015</v>
      </c>
      <c r="Y130" s="46" t="str">
        <f t="shared" si="55"/>
        <v>4h52m</v>
      </c>
      <c r="Z130" s="34">
        <f t="shared" si="42"/>
        <v>5.512071251365319</v>
      </c>
      <c r="AA130" s="48" t="str">
        <f t="shared" si="56"/>
        <v>5h30m</v>
      </c>
      <c r="AB130" s="60"/>
      <c r="AC130" s="21">
        <f t="shared" si="58"/>
        <v>18.576555345538175</v>
      </c>
      <c r="AD130" s="21">
        <f t="shared" si="57"/>
        <v>20.612807760536093</v>
      </c>
      <c r="AE130" s="21">
        <f t="shared" si="59"/>
        <v>27.475818836367402</v>
      </c>
      <c r="AF130" s="55">
        <f t="shared" si="60"/>
        <v>29.51207125136532</v>
      </c>
      <c r="AG130" s="31">
        <v>24</v>
      </c>
    </row>
    <row r="131" spans="1:33" ht="11.25">
      <c r="A131" s="40">
        <f t="shared" si="61"/>
        <v>40276</v>
      </c>
      <c r="B131" s="39">
        <f t="shared" si="43"/>
        <v>2455294.5</v>
      </c>
      <c r="C131" s="35">
        <f t="shared" si="44"/>
        <v>3976.1506648241993</v>
      </c>
      <c r="D131" s="35">
        <f t="shared" si="45"/>
        <v>-0.03928236904983938</v>
      </c>
      <c r="E131" s="34">
        <f t="shared" si="31"/>
        <v>7.033916161477069</v>
      </c>
      <c r="F131" s="34">
        <f t="shared" si="46"/>
        <v>6.5637149061772995</v>
      </c>
      <c r="G131" s="34">
        <f t="shared" si="32"/>
        <v>7.207547746758662</v>
      </c>
      <c r="H131" s="34">
        <f t="shared" si="33"/>
        <v>7.8817352406592995</v>
      </c>
      <c r="I131" s="34">
        <f t="shared" si="34"/>
        <v>8.610408811289597</v>
      </c>
      <c r="J131" s="34">
        <f t="shared" si="35"/>
        <v>18.60299727522714</v>
      </c>
      <c r="K131" s="53" t="str">
        <f t="shared" si="47"/>
        <v>18h36m</v>
      </c>
      <c r="L131" s="35">
        <f t="shared" si="36"/>
        <v>19.246830115808503</v>
      </c>
      <c r="M131" s="46" t="str">
        <f t="shared" si="48"/>
        <v>19h14m</v>
      </c>
      <c r="N131" s="34">
        <f t="shared" si="37"/>
        <v>19.92101760970914</v>
      </c>
      <c r="O131" s="47" t="str">
        <f t="shared" si="49"/>
        <v>19h55m</v>
      </c>
      <c r="P131" s="35">
        <f t="shared" si="38"/>
        <v>20.649691180339435</v>
      </c>
      <c r="Q131" s="45" t="str">
        <f t="shared" si="50"/>
        <v>20h38m</v>
      </c>
      <c r="R131" s="34">
        <f t="shared" si="51"/>
        <v>6.779182377420808</v>
      </c>
      <c r="S131" s="51" t="str">
        <f t="shared" si="52"/>
        <v>6,8h</v>
      </c>
      <c r="T131" s="34">
        <f t="shared" si="39"/>
        <v>3.4288735577602423</v>
      </c>
      <c r="U131" s="45" t="str">
        <f t="shared" si="53"/>
        <v>3h25m</v>
      </c>
      <c r="V131" s="35">
        <f t="shared" si="40"/>
        <v>4.15754712839054</v>
      </c>
      <c r="W131" s="47" t="str">
        <f t="shared" si="54"/>
        <v>4h9m</v>
      </c>
      <c r="X131" s="35">
        <f t="shared" si="41"/>
        <v>4.831734622291178</v>
      </c>
      <c r="Y131" s="46" t="str">
        <f t="shared" si="55"/>
        <v>4h49m</v>
      </c>
      <c r="Z131" s="34">
        <f t="shared" si="42"/>
        <v>5.47556746287254</v>
      </c>
      <c r="AA131" s="48" t="str">
        <f t="shared" si="56"/>
        <v>5h28m</v>
      </c>
      <c r="AB131" s="60"/>
      <c r="AC131" s="21">
        <f t="shared" si="58"/>
        <v>18.60299727522714</v>
      </c>
      <c r="AD131" s="21">
        <f t="shared" si="57"/>
        <v>20.649691180339435</v>
      </c>
      <c r="AE131" s="21">
        <f t="shared" si="59"/>
        <v>27.42887355776024</v>
      </c>
      <c r="AF131" s="55">
        <f t="shared" si="60"/>
        <v>29.47556746287254</v>
      </c>
      <c r="AG131" s="31">
        <v>24</v>
      </c>
    </row>
    <row r="132" spans="1:33" ht="11.25">
      <c r="A132" s="40">
        <f t="shared" si="61"/>
        <v>40277</v>
      </c>
      <c r="B132" s="39">
        <f t="shared" si="43"/>
        <v>2455295.5</v>
      </c>
      <c r="C132" s="35">
        <f t="shared" si="44"/>
        <v>3977.1363121758</v>
      </c>
      <c r="D132" s="35">
        <f t="shared" si="45"/>
        <v>-0.03431782094120927</v>
      </c>
      <c r="E132" s="34">
        <f t="shared" si="31"/>
        <v>7.41833614133834</v>
      </c>
      <c r="F132" s="34">
        <f t="shared" si="46"/>
        <v>6.595108875827671</v>
      </c>
      <c r="G132" s="34">
        <f t="shared" si="32"/>
        <v>7.2408074213316365</v>
      </c>
      <c r="H132" s="34">
        <f t="shared" si="33"/>
        <v>7.918253594890741</v>
      </c>
      <c r="I132" s="34">
        <f t="shared" si="34"/>
        <v>8.652651570569422</v>
      </c>
      <c r="J132" s="34">
        <f t="shared" si="35"/>
        <v>18.629426696768878</v>
      </c>
      <c r="K132" s="53" t="str">
        <f t="shared" si="47"/>
        <v>18h37m</v>
      </c>
      <c r="L132" s="35">
        <f t="shared" si="36"/>
        <v>19.275125242272846</v>
      </c>
      <c r="M132" s="46" t="str">
        <f t="shared" si="48"/>
        <v>19h16m</v>
      </c>
      <c r="N132" s="34">
        <f t="shared" si="37"/>
        <v>19.95257141583195</v>
      </c>
      <c r="O132" s="47" t="str">
        <f t="shared" si="49"/>
        <v>19h57m</v>
      </c>
      <c r="P132" s="35">
        <f t="shared" si="38"/>
        <v>20.68696939151063</v>
      </c>
      <c r="Q132" s="45" t="str">
        <f t="shared" si="50"/>
        <v>20h41m</v>
      </c>
      <c r="R132" s="34">
        <f t="shared" si="51"/>
        <v>6.694696858861159</v>
      </c>
      <c r="S132" s="51" t="str">
        <f t="shared" si="52"/>
        <v>6,7h</v>
      </c>
      <c r="T132" s="34">
        <f t="shared" si="39"/>
        <v>3.381666250371788</v>
      </c>
      <c r="U132" s="45" t="str">
        <f t="shared" si="53"/>
        <v>3h22m</v>
      </c>
      <c r="V132" s="35">
        <f t="shared" si="40"/>
        <v>4.116064226050468</v>
      </c>
      <c r="W132" s="47" t="str">
        <f t="shared" si="54"/>
        <v>4h6m</v>
      </c>
      <c r="X132" s="35">
        <f t="shared" si="41"/>
        <v>4.7935103996095725</v>
      </c>
      <c r="Y132" s="46" t="str">
        <f t="shared" si="55"/>
        <v>4h47m</v>
      </c>
      <c r="Z132" s="34">
        <f t="shared" si="42"/>
        <v>5.439208945113538</v>
      </c>
      <c r="AA132" s="48" t="str">
        <f t="shared" si="56"/>
        <v>5h26m</v>
      </c>
      <c r="AB132" s="60"/>
      <c r="AC132" s="21">
        <f t="shared" si="58"/>
        <v>18.629426696768878</v>
      </c>
      <c r="AD132" s="21">
        <f t="shared" si="57"/>
        <v>20.68696939151063</v>
      </c>
      <c r="AE132" s="21">
        <f t="shared" si="59"/>
        <v>27.381666250371786</v>
      </c>
      <c r="AF132" s="55">
        <f t="shared" si="60"/>
        <v>29.43920894511354</v>
      </c>
      <c r="AG132" s="31">
        <v>24</v>
      </c>
    </row>
    <row r="133" spans="1:33" ht="11.25">
      <c r="A133" s="40">
        <f t="shared" si="61"/>
        <v>40278</v>
      </c>
      <c r="B133" s="39">
        <f t="shared" si="43"/>
        <v>2455296.5</v>
      </c>
      <c r="C133" s="35">
        <f t="shared" si="44"/>
        <v>3978.1219595273997</v>
      </c>
      <c r="D133" s="35">
        <f t="shared" si="45"/>
        <v>-0.029425321479853654</v>
      </c>
      <c r="E133" s="34">
        <f t="shared" si="31"/>
        <v>7.800563704970531</v>
      </c>
      <c r="F133" s="34">
        <f t="shared" si="46"/>
        <v>6.626418562531944</v>
      </c>
      <c r="G133" s="34">
        <f t="shared" si="32"/>
        <v>7.274061918046291</v>
      </c>
      <c r="H133" s="34">
        <f t="shared" si="33"/>
        <v>7.954882420119277</v>
      </c>
      <c r="I133" s="34">
        <f t="shared" si="34"/>
        <v>8.69522570046875</v>
      </c>
      <c r="J133" s="34">
        <f t="shared" si="35"/>
        <v>18.655843884011798</v>
      </c>
      <c r="K133" s="53" t="str">
        <f t="shared" si="47"/>
        <v>18h39m</v>
      </c>
      <c r="L133" s="35">
        <f t="shared" si="36"/>
        <v>19.303487239526145</v>
      </c>
      <c r="M133" s="46" t="str">
        <f t="shared" si="48"/>
        <v>19h18m</v>
      </c>
      <c r="N133" s="34">
        <f t="shared" si="37"/>
        <v>19.984307741599128</v>
      </c>
      <c r="O133" s="47" t="str">
        <f t="shared" si="49"/>
        <v>19h59m</v>
      </c>
      <c r="P133" s="35">
        <f t="shared" si="38"/>
        <v>20.724651021948603</v>
      </c>
      <c r="Q133" s="45" t="str">
        <f t="shared" si="50"/>
        <v>20h43m</v>
      </c>
      <c r="R133" s="34">
        <f t="shared" si="51"/>
        <v>6.609548599062501</v>
      </c>
      <c r="S133" s="51" t="str">
        <f t="shared" si="52"/>
        <v>6,6h</v>
      </c>
      <c r="T133" s="34">
        <f t="shared" si="39"/>
        <v>3.3341996210111033</v>
      </c>
      <c r="U133" s="45" t="str">
        <f t="shared" si="53"/>
        <v>3h20m</v>
      </c>
      <c r="V133" s="35">
        <f t="shared" si="40"/>
        <v>4.0745429013605765</v>
      </c>
      <c r="W133" s="47" t="str">
        <f t="shared" si="54"/>
        <v>4h4m</v>
      </c>
      <c r="X133" s="35">
        <f t="shared" si="41"/>
        <v>4.755363403433562</v>
      </c>
      <c r="Y133" s="46" t="str">
        <f t="shared" si="55"/>
        <v>4h45m</v>
      </c>
      <c r="Z133" s="34">
        <f t="shared" si="42"/>
        <v>5.403006758947909</v>
      </c>
      <c r="AA133" s="48" t="str">
        <f t="shared" si="56"/>
        <v>5h24m</v>
      </c>
      <c r="AB133" s="60"/>
      <c r="AC133" s="21">
        <f t="shared" si="58"/>
        <v>18.655843884011798</v>
      </c>
      <c r="AD133" s="21">
        <f t="shared" si="57"/>
        <v>20.724651021948603</v>
      </c>
      <c r="AE133" s="21">
        <f t="shared" si="59"/>
        <v>27.334199621011102</v>
      </c>
      <c r="AF133" s="55">
        <f t="shared" si="60"/>
        <v>29.40300675894791</v>
      </c>
      <c r="AG133" s="31">
        <v>24</v>
      </c>
    </row>
    <row r="134" spans="1:33" ht="11.25">
      <c r="A134" s="40">
        <f t="shared" si="61"/>
        <v>40279</v>
      </c>
      <c r="B134" s="39">
        <f t="shared" si="43"/>
        <v>2455297.5</v>
      </c>
      <c r="C134" s="35">
        <f t="shared" si="44"/>
        <v>3979.1076068789994</v>
      </c>
      <c r="D134" s="35">
        <f t="shared" si="45"/>
        <v>-0.024610419399256483</v>
      </c>
      <c r="E134" s="34">
        <f t="shared" si="31"/>
        <v>8.18048588877941</v>
      </c>
      <c r="F134" s="34">
        <f t="shared" si="46"/>
        <v>6.657638421315092</v>
      </c>
      <c r="G134" s="34">
        <f t="shared" si="32"/>
        <v>7.307305487015753</v>
      </c>
      <c r="H134" s="34">
        <f t="shared" si="33"/>
        <v>7.99161731996945</v>
      </c>
      <c r="I134" s="34">
        <f t="shared" si="34"/>
        <v>8.738134323019876</v>
      </c>
      <c r="J134" s="34">
        <f t="shared" si="35"/>
        <v>18.682248840714347</v>
      </c>
      <c r="K134" s="53" t="str">
        <f t="shared" si="47"/>
        <v>18h40m</v>
      </c>
      <c r="L134" s="35">
        <f t="shared" si="36"/>
        <v>19.33191590641501</v>
      </c>
      <c r="M134" s="46" t="str">
        <f t="shared" si="48"/>
        <v>19h19m</v>
      </c>
      <c r="N134" s="34">
        <f t="shared" si="37"/>
        <v>20.016227739368706</v>
      </c>
      <c r="O134" s="47" t="str">
        <f t="shared" si="49"/>
        <v>20h0m</v>
      </c>
      <c r="P134" s="35">
        <f t="shared" si="38"/>
        <v>20.762744742419134</v>
      </c>
      <c r="Q134" s="45" t="str">
        <f t="shared" si="50"/>
        <v>20h45m</v>
      </c>
      <c r="R134" s="34">
        <f t="shared" si="51"/>
        <v>6.523731353960247</v>
      </c>
      <c r="S134" s="51" t="str">
        <f t="shared" si="52"/>
        <v>6,5h</v>
      </c>
      <c r="T134" s="34">
        <f t="shared" si="39"/>
        <v>3.2864760963793804</v>
      </c>
      <c r="U134" s="45" t="str">
        <f t="shared" si="53"/>
        <v>3h17m</v>
      </c>
      <c r="V134" s="35">
        <f t="shared" si="40"/>
        <v>4.032993099429807</v>
      </c>
      <c r="W134" s="47" t="str">
        <f t="shared" si="54"/>
        <v>4h1m</v>
      </c>
      <c r="X134" s="35">
        <f t="shared" si="41"/>
        <v>4.717304932383503</v>
      </c>
      <c r="Y134" s="46" t="str">
        <f t="shared" si="55"/>
        <v>4h43m</v>
      </c>
      <c r="Z134" s="34">
        <f t="shared" si="42"/>
        <v>5.366971998084165</v>
      </c>
      <c r="AA134" s="48" t="str">
        <f t="shared" si="56"/>
        <v>5h22m</v>
      </c>
      <c r="AB134" s="60"/>
      <c r="AC134" s="21">
        <f t="shared" si="58"/>
        <v>18.682248840714347</v>
      </c>
      <c r="AD134" s="21">
        <f t="shared" si="57"/>
        <v>20.762744742419134</v>
      </c>
      <c r="AE134" s="21">
        <f t="shared" si="59"/>
        <v>27.28647609637938</v>
      </c>
      <c r="AF134" s="55">
        <f t="shared" si="60"/>
        <v>29.366971998084164</v>
      </c>
      <c r="AG134" s="31">
        <v>24</v>
      </c>
    </row>
    <row r="135" spans="1:33" ht="11.25">
      <c r="A135" s="40">
        <f t="shared" si="61"/>
        <v>40280</v>
      </c>
      <c r="B135" s="39">
        <f t="shared" si="43"/>
        <v>2455298.5</v>
      </c>
      <c r="C135" s="35">
        <f t="shared" si="44"/>
        <v>3980.093254230599</v>
      </c>
      <c r="D135" s="35">
        <f t="shared" si="45"/>
        <v>-0.019878538316426955</v>
      </c>
      <c r="E135" s="34">
        <f aca="true" t="shared" si="62" ref="E135:E198">-23.5*COS(RADIANS(0.985*(DAY(A135)+30.3*(MONTH(A135)-1))+10))</f>
        <v>8.557990410503082</v>
      </c>
      <c r="F135" s="34">
        <f t="shared" si="46"/>
        <v>6.68876274833304</v>
      </c>
      <c r="G135" s="34">
        <f aca="true" t="shared" si="63" ref="G135:G198">DEGREES(ACOS((SIN(RADIANS(-6))-SIN(RADIANS($A$2))*SIN(RADIANS(E135)))/(COS(RADIANS($A$2))*COS(RADIANS(E135)))))/360*24</f>
        <v>7.340532171340817</v>
      </c>
      <c r="H135" s="34">
        <f aca="true" t="shared" si="64" ref="H135:H198">DEGREES(ACOS((SIN(RADIANS(-12))-SIN(RADIANS($A$2))*SIN(RADIANS(E135)))/(COS(RADIANS($A$2))*COS(RADIANS(E135)))))/360*24</f>
        <v>8.028453680546587</v>
      </c>
      <c r="I135" s="34">
        <f aca="true" t="shared" si="65" ref="I135:I198">DEGREES(ACOS((SIN(RADIANS(-18))-SIN(RADIANS($A$2))*SIN(RADIANS(E135)))/(COS(RADIANS($A$2))*COS(RADIANS(E135)))))/360*24</f>
        <v>8.781380732784193</v>
      </c>
      <c r="J135" s="34">
        <f aca="true" t="shared" si="66" ref="J135:J198">F135+12-D135</f>
        <v>18.708641286649467</v>
      </c>
      <c r="K135" s="53" t="str">
        <f t="shared" si="47"/>
        <v>18h42m</v>
      </c>
      <c r="L135" s="35">
        <f aca="true" t="shared" si="67" ref="L135:L198">G135+12-D135</f>
        <v>19.360410709657245</v>
      </c>
      <c r="M135" s="46" t="str">
        <f t="shared" si="48"/>
        <v>19h21m</v>
      </c>
      <c r="N135" s="34">
        <f aca="true" t="shared" si="68" ref="N135:N198">H135+12-D135</f>
        <v>20.048332218863013</v>
      </c>
      <c r="O135" s="47" t="str">
        <f t="shared" si="49"/>
        <v>20h2m</v>
      </c>
      <c r="P135" s="35">
        <f aca="true" t="shared" si="69" ref="P135:P198">I135+12-D135</f>
        <v>20.80125927110062</v>
      </c>
      <c r="Q135" s="45" t="str">
        <f t="shared" si="50"/>
        <v>20h48m</v>
      </c>
      <c r="R135" s="34">
        <f t="shared" si="51"/>
        <v>6.437238534431614</v>
      </c>
      <c r="S135" s="51" t="str">
        <f t="shared" si="52"/>
        <v>6,4h</v>
      </c>
      <c r="T135" s="34">
        <f aca="true" t="shared" si="70" ref="T135:T198">12-I135-D135</f>
        <v>3.238497805532234</v>
      </c>
      <c r="U135" s="45" t="str">
        <f t="shared" si="53"/>
        <v>3h14m</v>
      </c>
      <c r="V135" s="35">
        <f aca="true" t="shared" si="71" ref="V135:V198">12-H135-D135</f>
        <v>3.99142485776984</v>
      </c>
      <c r="W135" s="47" t="str">
        <f t="shared" si="54"/>
        <v>3h59m</v>
      </c>
      <c r="X135" s="35">
        <f aca="true" t="shared" si="72" ref="X135:X198">12-G135-D135</f>
        <v>4.679346366975611</v>
      </c>
      <c r="Y135" s="46" t="str">
        <f t="shared" si="55"/>
        <v>4h40m</v>
      </c>
      <c r="Z135" s="34">
        <f aca="true" t="shared" si="73" ref="Z135:Z198">12-F135-D135</f>
        <v>5.331115789983388</v>
      </c>
      <c r="AA135" s="48" t="str">
        <f t="shared" si="56"/>
        <v>5h19m</v>
      </c>
      <c r="AB135" s="60"/>
      <c r="AC135" s="21">
        <f t="shared" si="58"/>
        <v>18.708641286649467</v>
      </c>
      <c r="AD135" s="21">
        <f t="shared" si="57"/>
        <v>20.80125927110062</v>
      </c>
      <c r="AE135" s="21">
        <f t="shared" si="59"/>
        <v>27.238497805532234</v>
      </c>
      <c r="AF135" s="55">
        <f t="shared" si="60"/>
        <v>29.331115789983386</v>
      </c>
      <c r="AG135" s="31">
        <v>24</v>
      </c>
    </row>
    <row r="136" spans="1:33" ht="11.25">
      <c r="A136" s="40">
        <f t="shared" si="61"/>
        <v>40281</v>
      </c>
      <c r="B136" s="39">
        <f t="shared" si="43"/>
        <v>2455299.5</v>
      </c>
      <c r="C136" s="35">
        <f t="shared" si="44"/>
        <v>3981.0789015821997</v>
      </c>
      <c r="D136" s="35">
        <f t="shared" si="45"/>
        <v>-0.015234970393879542</v>
      </c>
      <c r="E136" s="34">
        <f t="shared" si="62"/>
        <v>8.932965702395851</v>
      </c>
      <c r="F136" s="34">
        <f t="shared" si="46"/>
        <v>6.719785673618819</v>
      </c>
      <c r="G136" s="34">
        <f t="shared" si="63"/>
        <v>7.373735796571087</v>
      </c>
      <c r="H136" s="34">
        <f t="shared" si="64"/>
        <v>8.065386656158678</v>
      </c>
      <c r="I136" s="34">
        <f t="shared" si="65"/>
        <v>8.824968409469944</v>
      </c>
      <c r="J136" s="34">
        <f t="shared" si="66"/>
        <v>18.7350206440127</v>
      </c>
      <c r="K136" s="53" t="str">
        <f t="shared" si="47"/>
        <v>18h44m</v>
      </c>
      <c r="L136" s="35">
        <f t="shared" si="67"/>
        <v>19.388970766964967</v>
      </c>
      <c r="M136" s="46" t="str">
        <f t="shared" si="48"/>
        <v>19h23m</v>
      </c>
      <c r="N136" s="34">
        <f t="shared" si="68"/>
        <v>20.08062162655256</v>
      </c>
      <c r="O136" s="47" t="str">
        <f t="shared" si="49"/>
        <v>20h4m</v>
      </c>
      <c r="P136" s="35">
        <f t="shared" si="69"/>
        <v>20.840203379863826</v>
      </c>
      <c r="Q136" s="45" t="str">
        <f t="shared" si="50"/>
        <v>20h50m</v>
      </c>
      <c r="R136" s="34">
        <f t="shared" si="51"/>
        <v>6.350063181060109</v>
      </c>
      <c r="S136" s="51" t="str">
        <f t="shared" si="52"/>
        <v>6,4h</v>
      </c>
      <c r="T136" s="34">
        <f t="shared" si="70"/>
        <v>3.190266560923935</v>
      </c>
      <c r="U136" s="45" t="str">
        <f t="shared" si="53"/>
        <v>3h11m</v>
      </c>
      <c r="V136" s="35">
        <f t="shared" si="71"/>
        <v>3.9498483142352017</v>
      </c>
      <c r="W136" s="47" t="str">
        <f t="shared" si="54"/>
        <v>3h56m</v>
      </c>
      <c r="X136" s="35">
        <f t="shared" si="72"/>
        <v>4.641499173822792</v>
      </c>
      <c r="Y136" s="46" t="str">
        <f t="shared" si="55"/>
        <v>4h38m</v>
      </c>
      <c r="Z136" s="34">
        <f t="shared" si="73"/>
        <v>5.29544929677506</v>
      </c>
      <c r="AA136" s="48" t="str">
        <f t="shared" si="56"/>
        <v>5h17m</v>
      </c>
      <c r="AB136" s="60"/>
      <c r="AC136" s="21">
        <f t="shared" si="58"/>
        <v>18.7350206440127</v>
      </c>
      <c r="AD136" s="21">
        <f t="shared" si="57"/>
        <v>20.840203379863826</v>
      </c>
      <c r="AE136" s="21">
        <f t="shared" si="59"/>
        <v>27.190266560923934</v>
      </c>
      <c r="AF136" s="55">
        <f t="shared" si="60"/>
        <v>29.29544929677506</v>
      </c>
      <c r="AG136" s="31">
        <v>24</v>
      </c>
    </row>
    <row r="137" spans="1:33" ht="11.25">
      <c r="A137" s="40">
        <f t="shared" si="61"/>
        <v>40282</v>
      </c>
      <c r="B137" s="39">
        <f t="shared" si="43"/>
        <v>2455300.5</v>
      </c>
      <c r="C137" s="35">
        <f t="shared" si="44"/>
        <v>3982.0645489337994</v>
      </c>
      <c r="D137" s="35">
        <f t="shared" si="45"/>
        <v>-0.010684870167020822</v>
      </c>
      <c r="E137" s="34">
        <f t="shared" si="62"/>
        <v>9.305300944201027</v>
      </c>
      <c r="F137" s="34">
        <f t="shared" si="46"/>
        <v>6.750701153990881</v>
      </c>
      <c r="G137" s="34">
        <f t="shared" si="63"/>
        <v>7.4069099601198705</v>
      </c>
      <c r="H137" s="34">
        <f t="shared" si="64"/>
        <v>8.102411154539135</v>
      </c>
      <c r="I137" s="34">
        <f t="shared" si="65"/>
        <v>8.868901032324368</v>
      </c>
      <c r="J137" s="34">
        <f t="shared" si="66"/>
        <v>18.761386024157904</v>
      </c>
      <c r="K137" s="53" t="str">
        <f t="shared" si="47"/>
        <v>18h45m</v>
      </c>
      <c r="L137" s="35">
        <f t="shared" si="67"/>
        <v>19.41759483028689</v>
      </c>
      <c r="M137" s="46" t="str">
        <f t="shared" si="48"/>
        <v>19h25m</v>
      </c>
      <c r="N137" s="34">
        <f t="shared" si="68"/>
        <v>20.113096024706156</v>
      </c>
      <c r="O137" s="47" t="str">
        <f t="shared" si="49"/>
        <v>20h6m</v>
      </c>
      <c r="P137" s="35">
        <f t="shared" si="69"/>
        <v>20.87958590249139</v>
      </c>
      <c r="Q137" s="45" t="str">
        <f t="shared" si="50"/>
        <v>20h52m</v>
      </c>
      <c r="R137" s="34">
        <f t="shared" si="51"/>
        <v>6.262197935351264</v>
      </c>
      <c r="S137" s="51" t="str">
        <f t="shared" si="52"/>
        <v>6,3h</v>
      </c>
      <c r="T137" s="34">
        <f t="shared" si="70"/>
        <v>3.141783837842653</v>
      </c>
      <c r="U137" s="45" t="str">
        <f t="shared" si="53"/>
        <v>3h8m</v>
      </c>
      <c r="V137" s="35">
        <f t="shared" si="71"/>
        <v>3.9082737156278857</v>
      </c>
      <c r="W137" s="47" t="str">
        <f t="shared" si="54"/>
        <v>3h54m</v>
      </c>
      <c r="X137" s="35">
        <f t="shared" si="72"/>
        <v>4.60377491004715</v>
      </c>
      <c r="Y137" s="46" t="str">
        <f t="shared" si="55"/>
        <v>4h36m</v>
      </c>
      <c r="Z137" s="34">
        <f t="shared" si="73"/>
        <v>5.25998371617614</v>
      </c>
      <c r="AA137" s="48" t="str">
        <f t="shared" si="56"/>
        <v>5h15m</v>
      </c>
      <c r="AB137" s="60"/>
      <c r="AC137" s="21">
        <f t="shared" si="58"/>
        <v>18.761386024157904</v>
      </c>
      <c r="AD137" s="21">
        <f t="shared" si="57"/>
        <v>20.87958590249139</v>
      </c>
      <c r="AE137" s="21">
        <f t="shared" si="59"/>
        <v>27.141783837842652</v>
      </c>
      <c r="AF137" s="55">
        <f t="shared" si="60"/>
        <v>29.25998371617614</v>
      </c>
      <c r="AG137" s="31">
        <v>24</v>
      </c>
    </row>
    <row r="138" spans="1:33" ht="11.25">
      <c r="A138" s="40">
        <f t="shared" si="61"/>
        <v>40283</v>
      </c>
      <c r="B138" s="39">
        <f t="shared" si="43"/>
        <v>2455301.5</v>
      </c>
      <c r="C138" s="35">
        <f t="shared" si="44"/>
        <v>3983.0501962853996</v>
      </c>
      <c r="D138" s="35">
        <f t="shared" si="45"/>
        <v>-0.006233248544187641</v>
      </c>
      <c r="E138" s="34">
        <f t="shared" si="62"/>
        <v>9.67488609590273</v>
      </c>
      <c r="F138" s="34">
        <f t="shared" si="46"/>
        <v>6.781502966141204</v>
      </c>
      <c r="G138" s="34">
        <f t="shared" si="63"/>
        <v>7.440048020646722</v>
      </c>
      <c r="H138" s="34">
        <f t="shared" si="64"/>
        <v>8.139521821547724</v>
      </c>
      <c r="I138" s="34">
        <f t="shared" si="65"/>
        <v>8.91318249652736</v>
      </c>
      <c r="J138" s="34">
        <f t="shared" si="66"/>
        <v>18.787736214685392</v>
      </c>
      <c r="K138" s="53" t="str">
        <f t="shared" si="47"/>
        <v>18h47m</v>
      </c>
      <c r="L138" s="35">
        <f t="shared" si="67"/>
        <v>19.44628126919091</v>
      </c>
      <c r="M138" s="46" t="str">
        <f t="shared" si="48"/>
        <v>19h26m</v>
      </c>
      <c r="N138" s="34">
        <f t="shared" si="68"/>
        <v>20.145755070091912</v>
      </c>
      <c r="O138" s="47" t="str">
        <f t="shared" si="49"/>
        <v>20h8m</v>
      </c>
      <c r="P138" s="35">
        <f t="shared" si="69"/>
        <v>20.91941574507155</v>
      </c>
      <c r="Q138" s="45" t="str">
        <f t="shared" si="50"/>
        <v>20h55m</v>
      </c>
      <c r="R138" s="34">
        <f t="shared" si="51"/>
        <v>6.173635006945277</v>
      </c>
      <c r="S138" s="51" t="str">
        <f t="shared" si="52"/>
        <v>6,2h</v>
      </c>
      <c r="T138" s="34">
        <f t="shared" si="70"/>
        <v>3.0930507520168273</v>
      </c>
      <c r="U138" s="45" t="str">
        <f t="shared" si="53"/>
        <v>3h5m</v>
      </c>
      <c r="V138" s="35">
        <f t="shared" si="71"/>
        <v>3.8667114269964635</v>
      </c>
      <c r="W138" s="47" t="str">
        <f t="shared" si="54"/>
        <v>3h52m</v>
      </c>
      <c r="X138" s="35">
        <f t="shared" si="72"/>
        <v>4.566185227897466</v>
      </c>
      <c r="Y138" s="46" t="str">
        <f t="shared" si="55"/>
        <v>4h33m</v>
      </c>
      <c r="Z138" s="34">
        <f t="shared" si="73"/>
        <v>5.224730282402984</v>
      </c>
      <c r="AA138" s="48" t="str">
        <f t="shared" si="56"/>
        <v>5h13m</v>
      </c>
      <c r="AB138" s="60"/>
      <c r="AC138" s="21">
        <f t="shared" si="58"/>
        <v>18.787736214685392</v>
      </c>
      <c r="AD138" s="21">
        <f t="shared" si="57"/>
        <v>20.91941574507155</v>
      </c>
      <c r="AE138" s="21">
        <f t="shared" si="59"/>
        <v>27.09305075201683</v>
      </c>
      <c r="AF138" s="55">
        <f t="shared" si="60"/>
        <v>29.224730282402984</v>
      </c>
      <c r="AG138" s="31">
        <v>24</v>
      </c>
    </row>
    <row r="139" spans="1:33" ht="11.25">
      <c r="A139" s="40">
        <f t="shared" si="61"/>
        <v>40284</v>
      </c>
      <c r="B139" s="39">
        <f t="shared" si="43"/>
        <v>2455302.5</v>
      </c>
      <c r="C139" s="35">
        <f t="shared" si="44"/>
        <v>3984.0358436369993</v>
      </c>
      <c r="D139" s="35">
        <f t="shared" si="45"/>
        <v>-0.0018849669865403326</v>
      </c>
      <c r="E139" s="34">
        <f t="shared" si="62"/>
        <v>10.041611930247136</v>
      </c>
      <c r="F139" s="34">
        <f t="shared" si="46"/>
        <v>6.812184699922325</v>
      </c>
      <c r="G139" s="34">
        <f t="shared" si="63"/>
        <v>7.473143087423507</v>
      </c>
      <c r="H139" s="34">
        <f t="shared" si="64"/>
        <v>8.176713025326288</v>
      </c>
      <c r="I139" s="34">
        <f t="shared" si="65"/>
        <v>8.95781693184696</v>
      </c>
      <c r="J139" s="34">
        <f t="shared" si="66"/>
        <v>18.814069666908868</v>
      </c>
      <c r="K139" s="53" t="str">
        <f t="shared" si="47"/>
        <v>18h48m</v>
      </c>
      <c r="L139" s="35">
        <f t="shared" si="67"/>
        <v>19.47502805441005</v>
      </c>
      <c r="M139" s="46" t="str">
        <f t="shared" si="48"/>
        <v>19h28m</v>
      </c>
      <c r="N139" s="34">
        <f t="shared" si="68"/>
        <v>20.178597992312827</v>
      </c>
      <c r="O139" s="47" t="str">
        <f t="shared" si="49"/>
        <v>20h10m</v>
      </c>
      <c r="P139" s="35">
        <f t="shared" si="69"/>
        <v>20.9597018988335</v>
      </c>
      <c r="Q139" s="45" t="str">
        <f t="shared" si="50"/>
        <v>20h57m</v>
      </c>
      <c r="R139" s="34">
        <f t="shared" si="51"/>
        <v>6.0843661363060795</v>
      </c>
      <c r="S139" s="51" t="str">
        <f t="shared" si="52"/>
        <v>6,1h</v>
      </c>
      <c r="T139" s="34">
        <f t="shared" si="70"/>
        <v>3.0440680351395804</v>
      </c>
      <c r="U139" s="45" t="str">
        <f t="shared" si="53"/>
        <v>3h2m</v>
      </c>
      <c r="V139" s="35">
        <f t="shared" si="71"/>
        <v>3.825171941660252</v>
      </c>
      <c r="W139" s="47" t="str">
        <f t="shared" si="54"/>
        <v>3h49m</v>
      </c>
      <c r="X139" s="35">
        <f t="shared" si="72"/>
        <v>4.528741879563033</v>
      </c>
      <c r="Y139" s="46" t="str">
        <f t="shared" si="55"/>
        <v>4h31m</v>
      </c>
      <c r="Z139" s="34">
        <f t="shared" si="73"/>
        <v>5.189700267064215</v>
      </c>
      <c r="AA139" s="48" t="str">
        <f t="shared" si="56"/>
        <v>5h11m</v>
      </c>
      <c r="AB139" s="60"/>
      <c r="AC139" s="21">
        <f t="shared" si="58"/>
        <v>18.814069666908868</v>
      </c>
      <c r="AD139" s="21">
        <f t="shared" si="57"/>
        <v>20.9597018988335</v>
      </c>
      <c r="AE139" s="21">
        <f t="shared" si="59"/>
        <v>27.04406803513958</v>
      </c>
      <c r="AF139" s="55">
        <f t="shared" si="60"/>
        <v>29.189700267064215</v>
      </c>
      <c r="AG139" s="31">
        <v>24</v>
      </c>
    </row>
    <row r="140" spans="1:33" ht="11.25">
      <c r="A140" s="40">
        <f t="shared" si="61"/>
        <v>40285</v>
      </c>
      <c r="B140" s="39">
        <f t="shared" si="43"/>
        <v>2455303.5</v>
      </c>
      <c r="C140" s="35">
        <f t="shared" si="44"/>
        <v>3985.0214909885995</v>
      </c>
      <c r="D140" s="35">
        <f t="shared" si="45"/>
        <v>0.0023552681255272667</v>
      </c>
      <c r="E140" s="34">
        <f t="shared" si="62"/>
        <v>10.405370065023543</v>
      </c>
      <c r="F140" s="34">
        <f t="shared" si="46"/>
        <v>6.842739751853776</v>
      </c>
      <c r="G140" s="34">
        <f t="shared" si="63"/>
        <v>7.506188009701958</v>
      </c>
      <c r="H140" s="34">
        <f t="shared" si="64"/>
        <v>8.213978839885309</v>
      </c>
      <c r="I140" s="34">
        <f t="shared" si="65"/>
        <v>9.002808723856262</v>
      </c>
      <c r="J140" s="34">
        <f t="shared" si="66"/>
        <v>18.84038448372825</v>
      </c>
      <c r="K140" s="53" t="str">
        <f t="shared" si="47"/>
        <v>18h50m</v>
      </c>
      <c r="L140" s="35">
        <f t="shared" si="67"/>
        <v>19.50383274157643</v>
      </c>
      <c r="M140" s="46" t="str">
        <f t="shared" si="48"/>
        <v>19h30m</v>
      </c>
      <c r="N140" s="34">
        <f t="shared" si="68"/>
        <v>20.21162357175978</v>
      </c>
      <c r="O140" s="47" t="str">
        <f t="shared" si="49"/>
        <v>20h12m</v>
      </c>
      <c r="P140" s="35">
        <f t="shared" si="69"/>
        <v>21.000453455730735</v>
      </c>
      <c r="Q140" s="45" t="str">
        <f t="shared" si="50"/>
        <v>21h0m</v>
      </c>
      <c r="R140" s="34">
        <f t="shared" si="51"/>
        <v>5.994382552287476</v>
      </c>
      <c r="S140" s="51" t="str">
        <f t="shared" si="52"/>
        <v>6h</v>
      </c>
      <c r="T140" s="34">
        <f t="shared" si="70"/>
        <v>2.994836008018211</v>
      </c>
      <c r="U140" s="45" t="str">
        <f t="shared" si="53"/>
        <v>2h59m</v>
      </c>
      <c r="V140" s="35">
        <f t="shared" si="71"/>
        <v>3.783665891989164</v>
      </c>
      <c r="W140" s="47" t="str">
        <f t="shared" si="54"/>
        <v>3h47m</v>
      </c>
      <c r="X140" s="35">
        <f t="shared" si="72"/>
        <v>4.491456722172514</v>
      </c>
      <c r="Y140" s="46" t="str">
        <f t="shared" si="55"/>
        <v>4h29m</v>
      </c>
      <c r="Z140" s="34">
        <f t="shared" si="73"/>
        <v>5.154904980020697</v>
      </c>
      <c r="AA140" s="48" t="str">
        <f t="shared" si="56"/>
        <v>5h9m</v>
      </c>
      <c r="AB140" s="60"/>
      <c r="AC140" s="21">
        <f t="shared" si="58"/>
        <v>18.84038448372825</v>
      </c>
      <c r="AD140" s="21">
        <f t="shared" si="57"/>
        <v>21.000453455730735</v>
      </c>
      <c r="AE140" s="21">
        <f t="shared" si="59"/>
        <v>26.99483600801821</v>
      </c>
      <c r="AF140" s="55">
        <f t="shared" si="60"/>
        <v>29.154904980020696</v>
      </c>
      <c r="AG140" s="31">
        <v>24</v>
      </c>
    </row>
    <row r="141" spans="1:33" ht="11.25">
      <c r="A141" s="40">
        <f t="shared" si="61"/>
        <v>40286</v>
      </c>
      <c r="B141" s="39">
        <f t="shared" si="43"/>
        <v>2455304.5</v>
      </c>
      <c r="C141" s="35">
        <f t="shared" si="44"/>
        <v>3986.0071383401996</v>
      </c>
      <c r="D141" s="35">
        <f t="shared" si="45"/>
        <v>0.006482910932634841</v>
      </c>
      <c r="E141" s="34">
        <f t="shared" si="62"/>
        <v>10.766052995095611</v>
      </c>
      <c r="F141" s="34">
        <f t="shared" si="46"/>
        <v>6.873161318869988</v>
      </c>
      <c r="G141" s="34">
        <f t="shared" si="63"/>
        <v>7.539175366102896</v>
      </c>
      <c r="H141" s="34">
        <f t="shared" si="64"/>
        <v>8.251313028096842</v>
      </c>
      <c r="I141" s="34">
        <f t="shared" si="65"/>
        <v>9.048162538057515</v>
      </c>
      <c r="J141" s="34">
        <f t="shared" si="66"/>
        <v>18.866678407937354</v>
      </c>
      <c r="K141" s="53" t="str">
        <f t="shared" si="47"/>
        <v>18h52m</v>
      </c>
      <c r="L141" s="35">
        <f t="shared" si="67"/>
        <v>19.53269245517026</v>
      </c>
      <c r="M141" s="46" t="str">
        <f t="shared" si="48"/>
        <v>19h31m</v>
      </c>
      <c r="N141" s="34">
        <f t="shared" si="68"/>
        <v>20.244830117164206</v>
      </c>
      <c r="O141" s="47" t="str">
        <f t="shared" si="49"/>
        <v>20h14m</v>
      </c>
      <c r="P141" s="35">
        <f t="shared" si="69"/>
        <v>21.04167962712488</v>
      </c>
      <c r="Q141" s="45" t="str">
        <f t="shared" si="50"/>
        <v>21h2m</v>
      </c>
      <c r="R141" s="34">
        <f t="shared" si="51"/>
        <v>5.903674923884973</v>
      </c>
      <c r="S141" s="51" t="str">
        <f t="shared" si="52"/>
        <v>5,9h</v>
      </c>
      <c r="T141" s="34">
        <f t="shared" si="70"/>
        <v>2.9453545510098507</v>
      </c>
      <c r="U141" s="45" t="str">
        <f t="shared" si="53"/>
        <v>2h56m</v>
      </c>
      <c r="V141" s="35">
        <f t="shared" si="71"/>
        <v>3.7422040609705234</v>
      </c>
      <c r="W141" s="47" t="str">
        <f t="shared" si="54"/>
        <v>3h44m</v>
      </c>
      <c r="X141" s="35">
        <f t="shared" si="72"/>
        <v>4.454341722964469</v>
      </c>
      <c r="Y141" s="46" t="str">
        <f t="shared" si="55"/>
        <v>4h27m</v>
      </c>
      <c r="Z141" s="34">
        <f t="shared" si="73"/>
        <v>5.120355770197377</v>
      </c>
      <c r="AA141" s="48" t="str">
        <f t="shared" si="56"/>
        <v>5h7m</v>
      </c>
      <c r="AB141" s="60"/>
      <c r="AC141" s="21">
        <f t="shared" si="58"/>
        <v>18.866678407937354</v>
      </c>
      <c r="AD141" s="21">
        <f t="shared" si="57"/>
        <v>21.04167962712488</v>
      </c>
      <c r="AE141" s="21">
        <f t="shared" si="59"/>
        <v>26.94535455100985</v>
      </c>
      <c r="AF141" s="55">
        <f t="shared" si="60"/>
        <v>29.120355770197378</v>
      </c>
      <c r="AG141" s="31">
        <v>24</v>
      </c>
    </row>
    <row r="142" spans="1:33" ht="11.25">
      <c r="A142" s="40">
        <f t="shared" si="61"/>
        <v>40287</v>
      </c>
      <c r="B142" s="39">
        <f t="shared" si="43"/>
        <v>2455305.5</v>
      </c>
      <c r="C142" s="35">
        <f t="shared" si="44"/>
        <v>3986.9927856917993</v>
      </c>
      <c r="D142" s="35">
        <f t="shared" si="45"/>
        <v>0.010493581337051252</v>
      </c>
      <c r="E142" s="34">
        <f t="shared" si="62"/>
        <v>11.123554124173515</v>
      </c>
      <c r="F142" s="34">
        <f t="shared" si="46"/>
        <v>6.903442392333208</v>
      </c>
      <c r="G142" s="34">
        <f t="shared" si="63"/>
        <v>7.572097454049875</v>
      </c>
      <c r="H142" s="34">
        <f t="shared" si="64"/>
        <v>8.288709024068993</v>
      </c>
      <c r="I142" s="34">
        <f t="shared" si="65"/>
        <v>9.093883347313442</v>
      </c>
      <c r="J142" s="34">
        <f t="shared" si="66"/>
        <v>18.892948810996156</v>
      </c>
      <c r="K142" s="53" t="str">
        <f t="shared" si="47"/>
        <v>18h53m</v>
      </c>
      <c r="L142" s="35">
        <f t="shared" si="67"/>
        <v>19.561603872712823</v>
      </c>
      <c r="M142" s="46" t="str">
        <f t="shared" si="48"/>
        <v>19h33m</v>
      </c>
      <c r="N142" s="34">
        <f t="shared" si="68"/>
        <v>20.27821544273194</v>
      </c>
      <c r="O142" s="47" t="str">
        <f t="shared" si="49"/>
        <v>20h16m</v>
      </c>
      <c r="P142" s="35">
        <f t="shared" si="69"/>
        <v>21.083389765976392</v>
      </c>
      <c r="Q142" s="45" t="str">
        <f t="shared" si="50"/>
        <v>21h5m</v>
      </c>
      <c r="R142" s="34">
        <f t="shared" si="51"/>
        <v>5.812233305373114</v>
      </c>
      <c r="S142" s="51" t="str">
        <f t="shared" si="52"/>
        <v>5,8h</v>
      </c>
      <c r="T142" s="34">
        <f t="shared" si="70"/>
        <v>2.895623071349507</v>
      </c>
      <c r="U142" s="45" t="str">
        <f t="shared" si="53"/>
        <v>2h53m</v>
      </c>
      <c r="V142" s="35">
        <f t="shared" si="71"/>
        <v>3.700797394593956</v>
      </c>
      <c r="W142" s="47" t="str">
        <f t="shared" si="54"/>
        <v>3h42m</v>
      </c>
      <c r="X142" s="35">
        <f t="shared" si="72"/>
        <v>4.417408964613073</v>
      </c>
      <c r="Y142" s="46" t="str">
        <f t="shared" si="55"/>
        <v>4h25m</v>
      </c>
      <c r="Z142" s="34">
        <f t="shared" si="73"/>
        <v>5.0860640263297405</v>
      </c>
      <c r="AA142" s="48" t="str">
        <f t="shared" si="56"/>
        <v>5h5m</v>
      </c>
      <c r="AB142" s="60"/>
      <c r="AC142" s="21">
        <f t="shared" si="58"/>
        <v>18.892948810996156</v>
      </c>
      <c r="AD142" s="21">
        <f t="shared" si="57"/>
        <v>21.083389765976392</v>
      </c>
      <c r="AE142" s="21">
        <f t="shared" si="59"/>
        <v>26.895623071349508</v>
      </c>
      <c r="AF142" s="55">
        <f t="shared" si="60"/>
        <v>29.08606402632974</v>
      </c>
      <c r="AG142" s="31">
        <v>24</v>
      </c>
    </row>
    <row r="143" spans="1:33" ht="11.25">
      <c r="A143" s="40">
        <f t="shared" si="61"/>
        <v>40288</v>
      </c>
      <c r="B143" s="39">
        <f t="shared" si="43"/>
        <v>2455306.5</v>
      </c>
      <c r="C143" s="35">
        <f t="shared" si="44"/>
        <v>3987.9784330434</v>
      </c>
      <c r="D143" s="35">
        <f t="shared" si="45"/>
        <v>0.014383070037534099</v>
      </c>
      <c r="E143" s="34">
        <f t="shared" si="62"/>
        <v>11.477767796317384</v>
      </c>
      <c r="F143" s="34">
        <f t="shared" si="46"/>
        <v>6.933575752336576</v>
      </c>
      <c r="G143" s="34">
        <f t="shared" si="63"/>
        <v>7.604946279272646</v>
      </c>
      <c r="H143" s="34">
        <f t="shared" si="64"/>
        <v>8.326159914876998</v>
      </c>
      <c r="I143" s="34">
        <f t="shared" si="65"/>
        <v>9.139976463050427</v>
      </c>
      <c r="J143" s="34">
        <f t="shared" si="66"/>
        <v>18.91919268229904</v>
      </c>
      <c r="K143" s="53" t="str">
        <f t="shared" si="47"/>
        <v>18h55m</v>
      </c>
      <c r="L143" s="35">
        <f t="shared" si="67"/>
        <v>19.59056320923511</v>
      </c>
      <c r="M143" s="46" t="str">
        <f t="shared" si="48"/>
        <v>19h35m</v>
      </c>
      <c r="N143" s="34">
        <f t="shared" si="68"/>
        <v>20.31177684483946</v>
      </c>
      <c r="O143" s="47" t="str">
        <f t="shared" si="49"/>
        <v>20h18m</v>
      </c>
      <c r="P143" s="35">
        <f t="shared" si="69"/>
        <v>21.125593393012892</v>
      </c>
      <c r="Q143" s="45" t="str">
        <f t="shared" si="50"/>
        <v>21h7m</v>
      </c>
      <c r="R143" s="34">
        <f t="shared" si="51"/>
        <v>5.720047073899147</v>
      </c>
      <c r="S143" s="51" t="str">
        <f t="shared" si="52"/>
        <v>5,7h</v>
      </c>
      <c r="T143" s="34">
        <f t="shared" si="70"/>
        <v>2.8456404669120388</v>
      </c>
      <c r="U143" s="45" t="str">
        <f t="shared" si="53"/>
        <v>2h50m</v>
      </c>
      <c r="V143" s="35">
        <f t="shared" si="71"/>
        <v>3.659457015085468</v>
      </c>
      <c r="W143" s="47" t="str">
        <f t="shared" si="54"/>
        <v>3h39m</v>
      </c>
      <c r="X143" s="35">
        <f t="shared" si="72"/>
        <v>4.38067065068982</v>
      </c>
      <c r="Y143" s="46" t="str">
        <f t="shared" si="55"/>
        <v>4h22m</v>
      </c>
      <c r="Z143" s="34">
        <f t="shared" si="73"/>
        <v>5.052041177625889</v>
      </c>
      <c r="AA143" s="48" t="str">
        <f t="shared" si="56"/>
        <v>5h3m</v>
      </c>
      <c r="AB143" s="60"/>
      <c r="AC143" s="21">
        <f t="shared" si="58"/>
        <v>18.91919268229904</v>
      </c>
      <c r="AD143" s="21">
        <f t="shared" si="57"/>
        <v>21.125593393012892</v>
      </c>
      <c r="AE143" s="21">
        <f t="shared" si="59"/>
        <v>26.845640466912037</v>
      </c>
      <c r="AF143" s="55">
        <f t="shared" si="60"/>
        <v>29.05204117762589</v>
      </c>
      <c r="AG143" s="31">
        <v>24</v>
      </c>
    </row>
    <row r="144" spans="1:33" ht="11.25">
      <c r="A144" s="40">
        <f t="shared" si="61"/>
        <v>40289</v>
      </c>
      <c r="B144" s="39">
        <f t="shared" si="43"/>
        <v>2455307.5</v>
      </c>
      <c r="C144" s="35">
        <f t="shared" si="44"/>
        <v>3988.9640803949997</v>
      </c>
      <c r="D144" s="35">
        <f t="shared" si="45"/>
        <v>0.01814734335237331</v>
      </c>
      <c r="E144" s="34">
        <f t="shared" si="62"/>
        <v>11.828589327162872</v>
      </c>
      <c r="F144" s="34">
        <f t="shared" si="46"/>
        <v>6.9635539623241645</v>
      </c>
      <c r="G144" s="34">
        <f t="shared" si="63"/>
        <v>7.637713545408701</v>
      </c>
      <c r="H144" s="34">
        <f t="shared" si="64"/>
        <v>8.363658421625876</v>
      </c>
      <c r="I144" s="34">
        <f t="shared" si="65"/>
        <v>9.186447570774959</v>
      </c>
      <c r="J144" s="34">
        <f t="shared" si="66"/>
        <v>18.945406618971788</v>
      </c>
      <c r="K144" s="53" t="str">
        <f t="shared" si="47"/>
        <v>18h56m</v>
      </c>
      <c r="L144" s="35">
        <f t="shared" si="67"/>
        <v>19.619566202056326</v>
      </c>
      <c r="M144" s="46" t="str">
        <f t="shared" si="48"/>
        <v>19h37m</v>
      </c>
      <c r="N144" s="34">
        <f t="shared" si="68"/>
        <v>20.345511078273503</v>
      </c>
      <c r="O144" s="47" t="str">
        <f t="shared" si="49"/>
        <v>20h20m</v>
      </c>
      <c r="P144" s="35">
        <f t="shared" si="69"/>
        <v>21.168300227422584</v>
      </c>
      <c r="Q144" s="45" t="str">
        <f t="shared" si="50"/>
        <v>21h10m</v>
      </c>
      <c r="R144" s="34">
        <f t="shared" si="51"/>
        <v>5.627104858450084</v>
      </c>
      <c r="S144" s="51" t="str">
        <f t="shared" si="52"/>
        <v>5,6h</v>
      </c>
      <c r="T144" s="34">
        <f t="shared" si="70"/>
        <v>2.795405085872668</v>
      </c>
      <c r="U144" s="45" t="str">
        <f t="shared" si="53"/>
        <v>2h47m</v>
      </c>
      <c r="V144" s="35">
        <f t="shared" si="71"/>
        <v>3.6181942350217504</v>
      </c>
      <c r="W144" s="47" t="str">
        <f t="shared" si="54"/>
        <v>3h37m</v>
      </c>
      <c r="X144" s="35">
        <f t="shared" si="72"/>
        <v>4.344139111238926</v>
      </c>
      <c r="Y144" s="46" t="str">
        <f t="shared" si="55"/>
        <v>4h20m</v>
      </c>
      <c r="Z144" s="34">
        <f t="shared" si="73"/>
        <v>5.018298694323462</v>
      </c>
      <c r="AA144" s="48" t="str">
        <f t="shared" si="56"/>
        <v>5h1m</v>
      </c>
      <c r="AB144" s="60"/>
      <c r="AC144" s="21">
        <f t="shared" si="58"/>
        <v>18.945406618971788</v>
      </c>
      <c r="AD144" s="21">
        <f t="shared" si="57"/>
        <v>21.168300227422584</v>
      </c>
      <c r="AE144" s="21">
        <f t="shared" si="59"/>
        <v>26.795405085872666</v>
      </c>
      <c r="AF144" s="55">
        <f t="shared" si="60"/>
        <v>29.018298694323462</v>
      </c>
      <c r="AG144" s="31">
        <v>24</v>
      </c>
    </row>
    <row r="145" spans="1:33" ht="11.25">
      <c r="A145" s="40">
        <f t="shared" si="61"/>
        <v>40290</v>
      </c>
      <c r="B145" s="39">
        <f t="shared" si="43"/>
        <v>2455308.5</v>
      </c>
      <c r="C145" s="35">
        <f t="shared" si="44"/>
        <v>3989.9497277465994</v>
      </c>
      <c r="D145" s="35">
        <f t="shared" si="45"/>
        <v>0.02178254782510905</v>
      </c>
      <c r="E145" s="34">
        <f t="shared" si="62"/>
        <v>12.175915034859635</v>
      </c>
      <c r="F145" s="34">
        <f t="shared" si="46"/>
        <v>6.9933693640563614</v>
      </c>
      <c r="G145" s="34">
        <f t="shared" si="63"/>
        <v>7.670390643734404</v>
      </c>
      <c r="H145" s="34">
        <f t="shared" si="64"/>
        <v>8.40119687982002</v>
      </c>
      <c r="I145" s="34">
        <f t="shared" si="65"/>
        <v>9.233302770536309</v>
      </c>
      <c r="J145" s="34">
        <f t="shared" si="66"/>
        <v>18.971586816231255</v>
      </c>
      <c r="K145" s="53" t="str">
        <f t="shared" si="47"/>
        <v>18h58m</v>
      </c>
      <c r="L145" s="35">
        <f t="shared" si="67"/>
        <v>19.648608095909296</v>
      </c>
      <c r="M145" s="46" t="str">
        <f t="shared" si="48"/>
        <v>19h38m</v>
      </c>
      <c r="N145" s="34">
        <f t="shared" si="68"/>
        <v>20.379414331994912</v>
      </c>
      <c r="O145" s="47" t="str">
        <f t="shared" si="49"/>
        <v>20h22m</v>
      </c>
      <c r="P145" s="35">
        <f t="shared" si="69"/>
        <v>21.2115202227112</v>
      </c>
      <c r="Q145" s="45" t="str">
        <f t="shared" si="50"/>
        <v>21h12m</v>
      </c>
      <c r="R145" s="34">
        <f t="shared" si="51"/>
        <v>5.533394458927381</v>
      </c>
      <c r="S145" s="51" t="str">
        <f t="shared" si="52"/>
        <v>5,5h</v>
      </c>
      <c r="T145" s="34">
        <f t="shared" si="70"/>
        <v>2.744914681638582</v>
      </c>
      <c r="U145" s="45" t="str">
        <f t="shared" si="53"/>
        <v>2h44m</v>
      </c>
      <c r="V145" s="35">
        <f t="shared" si="71"/>
        <v>3.5770205723548707</v>
      </c>
      <c r="W145" s="47" t="str">
        <f t="shared" si="54"/>
        <v>3h34m</v>
      </c>
      <c r="X145" s="35">
        <f t="shared" si="72"/>
        <v>4.307826808440487</v>
      </c>
      <c r="Y145" s="46" t="str">
        <f t="shared" si="55"/>
        <v>4h18m</v>
      </c>
      <c r="Z145" s="34">
        <f t="shared" si="73"/>
        <v>4.98484808811853</v>
      </c>
      <c r="AA145" s="48" t="str">
        <f t="shared" si="56"/>
        <v>4h59m</v>
      </c>
      <c r="AB145" s="60"/>
      <c r="AC145" s="21">
        <f t="shared" si="58"/>
        <v>18.971586816231255</v>
      </c>
      <c r="AD145" s="21">
        <f t="shared" si="57"/>
        <v>21.2115202227112</v>
      </c>
      <c r="AE145" s="21">
        <f t="shared" si="59"/>
        <v>26.744914681638583</v>
      </c>
      <c r="AF145" s="55">
        <f t="shared" si="60"/>
        <v>28.98484808811853</v>
      </c>
      <c r="AG145" s="31">
        <v>24</v>
      </c>
    </row>
    <row r="146" spans="1:33" ht="11.25">
      <c r="A146" s="40">
        <f t="shared" si="61"/>
        <v>40291</v>
      </c>
      <c r="B146" s="39">
        <f t="shared" si="43"/>
        <v>2455309.5</v>
      </c>
      <c r="C146" s="35">
        <f t="shared" si="44"/>
        <v>3990.935375098199</v>
      </c>
      <c r="D146" s="35">
        <f t="shared" si="45"/>
        <v>0.02528501460742231</v>
      </c>
      <c r="E146" s="34">
        <f t="shared" si="62"/>
        <v>12.519642270713414</v>
      </c>
      <c r="F146" s="34">
        <f t="shared" si="46"/>
        <v>7.023014072950688</v>
      </c>
      <c r="G146" s="34">
        <f t="shared" si="63"/>
        <v>7.702968643060396</v>
      </c>
      <c r="H146" s="34">
        <f t="shared" si="64"/>
        <v>8.438767219015638</v>
      </c>
      <c r="I146" s="34">
        <f t="shared" si="65"/>
        <v>9.280548623078332</v>
      </c>
      <c r="J146" s="34">
        <f t="shared" si="66"/>
        <v>18.997729058343264</v>
      </c>
      <c r="K146" s="53" t="str">
        <f t="shared" si="47"/>
        <v>18h59m</v>
      </c>
      <c r="L146" s="35">
        <f t="shared" si="67"/>
        <v>19.67768362845297</v>
      </c>
      <c r="M146" s="46" t="str">
        <f t="shared" si="48"/>
        <v>19h40m</v>
      </c>
      <c r="N146" s="34">
        <f t="shared" si="68"/>
        <v>20.413482204408215</v>
      </c>
      <c r="O146" s="47" t="str">
        <f t="shared" si="49"/>
        <v>20h24m</v>
      </c>
      <c r="P146" s="35">
        <f t="shared" si="69"/>
        <v>21.25526360847091</v>
      </c>
      <c r="Q146" s="45" t="str">
        <f t="shared" si="50"/>
        <v>21h15m</v>
      </c>
      <c r="R146" s="34">
        <f t="shared" si="51"/>
        <v>5.438902753843338</v>
      </c>
      <c r="S146" s="51" t="str">
        <f t="shared" si="52"/>
        <v>5,4h</v>
      </c>
      <c r="T146" s="34">
        <f t="shared" si="70"/>
        <v>2.694166362314246</v>
      </c>
      <c r="U146" s="45" t="str">
        <f t="shared" si="53"/>
        <v>2h41m</v>
      </c>
      <c r="V146" s="35">
        <f t="shared" si="71"/>
        <v>3.53594776637694</v>
      </c>
      <c r="W146" s="47" t="str">
        <f t="shared" si="54"/>
        <v>3h32m</v>
      </c>
      <c r="X146" s="35">
        <f t="shared" si="72"/>
        <v>4.2717463423321815</v>
      </c>
      <c r="Y146" s="46" t="str">
        <f t="shared" si="55"/>
        <v>4h16m</v>
      </c>
      <c r="Z146" s="34">
        <f t="shared" si="73"/>
        <v>4.95170091244189</v>
      </c>
      <c r="AA146" s="48" t="str">
        <f t="shared" si="56"/>
        <v>4h57m</v>
      </c>
      <c r="AB146" s="60"/>
      <c r="AC146" s="21">
        <f t="shared" si="58"/>
        <v>18.997729058343264</v>
      </c>
      <c r="AD146" s="21">
        <f t="shared" si="57"/>
        <v>21.25526360847091</v>
      </c>
      <c r="AE146" s="21">
        <f t="shared" si="59"/>
        <v>26.694166362314245</v>
      </c>
      <c r="AF146" s="55">
        <f t="shared" si="60"/>
        <v>28.95170091244189</v>
      </c>
      <c r="AG146" s="31">
        <v>24</v>
      </c>
    </row>
    <row r="147" spans="1:33" ht="11.25">
      <c r="A147" s="40">
        <f t="shared" si="61"/>
        <v>40292</v>
      </c>
      <c r="B147" s="39">
        <f t="shared" si="43"/>
        <v>2455310.5</v>
      </c>
      <c r="C147" s="35">
        <f t="shared" si="44"/>
        <v>3991.9210224497997</v>
      </c>
      <c r="D147" s="35">
        <f t="shared" si="45"/>
        <v>0.028651263614094674</v>
      </c>
      <c r="E147" s="34">
        <f t="shared" si="62"/>
        <v>12.859669449522915</v>
      </c>
      <c r="F147" s="34">
        <f t="shared" si="46"/>
        <v>7.052479973829808</v>
      </c>
      <c r="G147" s="34">
        <f t="shared" si="63"/>
        <v>7.735438279829772</v>
      </c>
      <c r="H147" s="34">
        <f t="shared" si="64"/>
        <v>8.476360941732947</v>
      </c>
      <c r="I147" s="34">
        <f t="shared" si="65"/>
        <v>9.328192202555677</v>
      </c>
      <c r="J147" s="34">
        <f t="shared" si="66"/>
        <v>19.023828710215714</v>
      </c>
      <c r="K147" s="53" t="str">
        <f t="shared" si="47"/>
        <v>19h1m</v>
      </c>
      <c r="L147" s="35">
        <f t="shared" si="67"/>
        <v>19.706787016215678</v>
      </c>
      <c r="M147" s="46" t="str">
        <f t="shared" si="48"/>
        <v>19h42m</v>
      </c>
      <c r="N147" s="34">
        <f t="shared" si="68"/>
        <v>20.447709678118855</v>
      </c>
      <c r="O147" s="47" t="str">
        <f t="shared" si="49"/>
        <v>20h26m</v>
      </c>
      <c r="P147" s="35">
        <f t="shared" si="69"/>
        <v>21.299540938941583</v>
      </c>
      <c r="Q147" s="45" t="str">
        <f t="shared" si="50"/>
        <v>21h17m</v>
      </c>
      <c r="R147" s="34">
        <f t="shared" si="51"/>
        <v>5.343615594888647</v>
      </c>
      <c r="S147" s="51" t="str">
        <f t="shared" si="52"/>
        <v>5,3h</v>
      </c>
      <c r="T147" s="34">
        <f t="shared" si="70"/>
        <v>2.6431565338302287</v>
      </c>
      <c r="U147" s="45" t="str">
        <f t="shared" si="53"/>
        <v>2h38m</v>
      </c>
      <c r="V147" s="35">
        <f t="shared" si="71"/>
        <v>3.494987794652958</v>
      </c>
      <c r="W147" s="47" t="str">
        <f t="shared" si="54"/>
        <v>3h29m</v>
      </c>
      <c r="X147" s="35">
        <f t="shared" si="72"/>
        <v>4.235910456556133</v>
      </c>
      <c r="Y147" s="46" t="str">
        <f t="shared" si="55"/>
        <v>4h14m</v>
      </c>
      <c r="Z147" s="34">
        <f t="shared" si="73"/>
        <v>4.918868762556097</v>
      </c>
      <c r="AA147" s="48" t="str">
        <f t="shared" si="56"/>
        <v>4h55m</v>
      </c>
      <c r="AB147" s="60"/>
      <c r="AC147" s="21">
        <f t="shared" si="58"/>
        <v>19.023828710215714</v>
      </c>
      <c r="AD147" s="21">
        <f t="shared" si="57"/>
        <v>21.299540938941583</v>
      </c>
      <c r="AE147" s="21">
        <f t="shared" si="59"/>
        <v>26.64315653383023</v>
      </c>
      <c r="AF147" s="55">
        <f t="shared" si="60"/>
        <v>28.918868762556098</v>
      </c>
      <c r="AG147" s="31">
        <v>24</v>
      </c>
    </row>
    <row r="148" spans="1:33" ht="11.25">
      <c r="A148" s="40">
        <f t="shared" si="61"/>
        <v>40293</v>
      </c>
      <c r="B148" s="39">
        <f t="shared" si="43"/>
        <v>2455311.5</v>
      </c>
      <c r="C148" s="35">
        <f t="shared" si="44"/>
        <v>3992.9066698013994</v>
      </c>
      <c r="D148" s="35">
        <f t="shared" si="45"/>
        <v>0.03187800744517604</v>
      </c>
      <c r="E148" s="34">
        <f t="shared" si="62"/>
        <v>13.195896079602283</v>
      </c>
      <c r="F148" s="34">
        <f t="shared" si="46"/>
        <v>7.081758717110091</v>
      </c>
      <c r="G148" s="34">
        <f t="shared" si="63"/>
        <v>7.767789948461139</v>
      </c>
      <c r="H148" s="34">
        <f t="shared" si="64"/>
        <v>8.51396910160643</v>
      </c>
      <c r="I148" s="34">
        <f t="shared" si="65"/>
        <v>9.376241156849908</v>
      </c>
      <c r="J148" s="34">
        <f t="shared" si="66"/>
        <v>19.049880709664915</v>
      </c>
      <c r="K148" s="53" t="str">
        <f t="shared" si="47"/>
        <v>19h2m</v>
      </c>
      <c r="L148" s="35">
        <f t="shared" si="67"/>
        <v>19.735911941015964</v>
      </c>
      <c r="M148" s="46" t="str">
        <f t="shared" si="48"/>
        <v>19h44m</v>
      </c>
      <c r="N148" s="34">
        <f t="shared" si="68"/>
        <v>20.48209109416125</v>
      </c>
      <c r="O148" s="47" t="str">
        <f t="shared" si="49"/>
        <v>20h28m</v>
      </c>
      <c r="P148" s="35">
        <f t="shared" si="69"/>
        <v>21.34436314940473</v>
      </c>
      <c r="Q148" s="45" t="str">
        <f t="shared" si="50"/>
        <v>21h20m</v>
      </c>
      <c r="R148" s="34">
        <f t="shared" si="51"/>
        <v>5.247517686300185</v>
      </c>
      <c r="S148" s="51" t="str">
        <f t="shared" si="52"/>
        <v>5,2h</v>
      </c>
      <c r="T148" s="34">
        <f t="shared" si="70"/>
        <v>2.5918808357049166</v>
      </c>
      <c r="U148" s="45" t="str">
        <f t="shared" si="53"/>
        <v>2h35m</v>
      </c>
      <c r="V148" s="35">
        <f t="shared" si="71"/>
        <v>3.4541528909483947</v>
      </c>
      <c r="W148" s="47" t="str">
        <f t="shared" si="54"/>
        <v>3h27m</v>
      </c>
      <c r="X148" s="35">
        <f t="shared" si="72"/>
        <v>4.2003320440936855</v>
      </c>
      <c r="Y148" s="46" t="str">
        <f t="shared" si="55"/>
        <v>4h12m</v>
      </c>
      <c r="Z148" s="34">
        <f t="shared" si="73"/>
        <v>4.886363275444733</v>
      </c>
      <c r="AA148" s="48" t="str">
        <f t="shared" si="56"/>
        <v>4h53m</v>
      </c>
      <c r="AB148" s="60"/>
      <c r="AC148" s="21">
        <f t="shared" si="58"/>
        <v>19.049880709664915</v>
      </c>
      <c r="AD148" s="21">
        <f t="shared" si="57"/>
        <v>21.34436314940473</v>
      </c>
      <c r="AE148" s="21">
        <f t="shared" si="59"/>
        <v>26.591880835704917</v>
      </c>
      <c r="AF148" s="55">
        <f t="shared" si="60"/>
        <v>28.886363275444733</v>
      </c>
      <c r="AG148" s="31">
        <v>24</v>
      </c>
    </row>
    <row r="149" spans="1:33" ht="11.25">
      <c r="A149" s="40">
        <f t="shared" si="61"/>
        <v>40294</v>
      </c>
      <c r="B149" s="39">
        <f t="shared" si="43"/>
        <v>2455312.5</v>
      </c>
      <c r="C149" s="35">
        <f t="shared" si="44"/>
        <v>3993.8923171529996</v>
      </c>
      <c r="D149" s="35">
        <f t="shared" si="45"/>
        <v>0.03496215507080974</v>
      </c>
      <c r="E149" s="34">
        <f t="shared" si="62"/>
        <v>13.528222792480406</v>
      </c>
      <c r="F149" s="34">
        <f t="shared" si="46"/>
        <v>7.110841715465791</v>
      </c>
      <c r="G149" s="34">
        <f t="shared" si="63"/>
        <v>7.800013691982981</v>
      </c>
      <c r="H149" s="34">
        <f t="shared" si="64"/>
        <v>8.551582280753543</v>
      </c>
      <c r="I149" s="34">
        <f t="shared" si="65"/>
        <v>9.42470377671569</v>
      </c>
      <c r="J149" s="34">
        <f t="shared" si="66"/>
        <v>19.07587956039498</v>
      </c>
      <c r="K149" s="53" t="str">
        <f t="shared" si="47"/>
        <v>19h4m</v>
      </c>
      <c r="L149" s="35">
        <f t="shared" si="67"/>
        <v>19.76505153691217</v>
      </c>
      <c r="M149" s="46" t="str">
        <f t="shared" si="48"/>
        <v>19h45m</v>
      </c>
      <c r="N149" s="34">
        <f t="shared" si="68"/>
        <v>20.51662012568273</v>
      </c>
      <c r="O149" s="47" t="str">
        <f t="shared" si="49"/>
        <v>20h30m</v>
      </c>
      <c r="P149" s="35">
        <f t="shared" si="69"/>
        <v>21.389741621644877</v>
      </c>
      <c r="Q149" s="45" t="str">
        <f t="shared" si="50"/>
        <v>21h23m</v>
      </c>
      <c r="R149" s="34">
        <f t="shared" si="51"/>
        <v>5.1505924465686235</v>
      </c>
      <c r="S149" s="51" t="str">
        <f t="shared" si="52"/>
        <v>5,2h</v>
      </c>
      <c r="T149" s="34">
        <f t="shared" si="70"/>
        <v>2.5403340682135003</v>
      </c>
      <c r="U149" s="45" t="str">
        <f t="shared" si="53"/>
        <v>2h32m</v>
      </c>
      <c r="V149" s="35">
        <f t="shared" si="71"/>
        <v>3.4134555641756474</v>
      </c>
      <c r="W149" s="47" t="str">
        <f t="shared" si="54"/>
        <v>3h24m</v>
      </c>
      <c r="X149" s="35">
        <f t="shared" si="72"/>
        <v>4.165024152946209</v>
      </c>
      <c r="Y149" s="46" t="str">
        <f t="shared" si="55"/>
        <v>4h9m</v>
      </c>
      <c r="Z149" s="34">
        <f t="shared" si="73"/>
        <v>4.854196129463399</v>
      </c>
      <c r="AA149" s="48" t="str">
        <f t="shared" si="56"/>
        <v>4h51m</v>
      </c>
      <c r="AB149" s="60"/>
      <c r="AC149" s="21">
        <f t="shared" si="58"/>
        <v>19.07587956039498</v>
      </c>
      <c r="AD149" s="21">
        <f t="shared" si="57"/>
        <v>21.389741621644877</v>
      </c>
      <c r="AE149" s="21">
        <f t="shared" si="59"/>
        <v>26.5403340682135</v>
      </c>
      <c r="AF149" s="55">
        <f t="shared" si="60"/>
        <v>28.8541961294634</v>
      </c>
      <c r="AG149" s="31">
        <v>24</v>
      </c>
    </row>
    <row r="150" spans="1:33" ht="11.25">
      <c r="A150" s="40">
        <f t="shared" si="61"/>
        <v>40295</v>
      </c>
      <c r="B150" s="39">
        <f t="shared" si="43"/>
        <v>2455313.5</v>
      </c>
      <c r="C150" s="35">
        <f t="shared" si="44"/>
        <v>3994.8779645045993</v>
      </c>
      <c r="D150" s="35">
        <f t="shared" si="45"/>
        <v>0.0379008152743225</v>
      </c>
      <c r="E150" s="34">
        <f t="shared" si="62"/>
        <v>13.856551372268338</v>
      </c>
      <c r="F150" s="34">
        <f t="shared" si="46"/>
        <v>7.13972014100546</v>
      </c>
      <c r="G150" s="34">
        <f t="shared" si="63"/>
        <v>7.832099193009876</v>
      </c>
      <c r="H150" s="34">
        <f t="shared" si="64"/>
        <v>8.589190566344737</v>
      </c>
      <c r="I150" s="34">
        <f t="shared" si="65"/>
        <v>9.4735890752253</v>
      </c>
      <c r="J150" s="34">
        <f t="shared" si="66"/>
        <v>19.10181932573114</v>
      </c>
      <c r="K150" s="53" t="str">
        <f t="shared" si="47"/>
        <v>19h6m</v>
      </c>
      <c r="L150" s="35">
        <f t="shared" si="67"/>
        <v>19.79419837773555</v>
      </c>
      <c r="M150" s="46" t="str">
        <f t="shared" si="48"/>
        <v>19h47m</v>
      </c>
      <c r="N150" s="34">
        <f t="shared" si="68"/>
        <v>20.551289751070414</v>
      </c>
      <c r="O150" s="47" t="str">
        <f t="shared" si="49"/>
        <v>20h33m</v>
      </c>
      <c r="P150" s="35">
        <f t="shared" si="69"/>
        <v>21.435688259950975</v>
      </c>
      <c r="Q150" s="45" t="str">
        <f t="shared" si="50"/>
        <v>21h26m</v>
      </c>
      <c r="R150" s="34">
        <f t="shared" si="51"/>
        <v>5.052821849549402</v>
      </c>
      <c r="S150" s="51" t="str">
        <f t="shared" si="52"/>
        <v>5,1h</v>
      </c>
      <c r="T150" s="34">
        <f t="shared" si="70"/>
        <v>2.4885101095003774</v>
      </c>
      <c r="U150" s="45" t="str">
        <f t="shared" si="53"/>
        <v>2h29m</v>
      </c>
      <c r="V150" s="35">
        <f t="shared" si="71"/>
        <v>3.372908618380941</v>
      </c>
      <c r="W150" s="47" t="str">
        <f t="shared" si="54"/>
        <v>3h22m</v>
      </c>
      <c r="X150" s="35">
        <f t="shared" si="72"/>
        <v>4.129999991715802</v>
      </c>
      <c r="Y150" s="46" t="str">
        <f t="shared" si="55"/>
        <v>4h7m</v>
      </c>
      <c r="Z150" s="34">
        <f t="shared" si="73"/>
        <v>4.822379043720217</v>
      </c>
      <c r="AA150" s="48" t="str">
        <f t="shared" si="56"/>
        <v>4h49m</v>
      </c>
      <c r="AB150" s="60"/>
      <c r="AC150" s="21">
        <f t="shared" si="58"/>
        <v>19.10181932573114</v>
      </c>
      <c r="AD150" s="21">
        <f t="shared" si="57"/>
        <v>21.435688259950975</v>
      </c>
      <c r="AE150" s="21">
        <f t="shared" si="59"/>
        <v>26.48851010950038</v>
      </c>
      <c r="AF150" s="55">
        <f t="shared" si="60"/>
        <v>28.82237904372022</v>
      </c>
      <c r="AG150" s="31">
        <v>24</v>
      </c>
    </row>
    <row r="151" spans="1:33" ht="11.25">
      <c r="A151" s="40">
        <f t="shared" si="61"/>
        <v>40296</v>
      </c>
      <c r="B151" s="39">
        <f t="shared" si="43"/>
        <v>2455314.5</v>
      </c>
      <c r="C151" s="35">
        <f t="shared" si="44"/>
        <v>3995.8636118561994</v>
      </c>
      <c r="D151" s="35">
        <f t="shared" si="45"/>
        <v>0.04069129984968954</v>
      </c>
      <c r="E151" s="34">
        <f t="shared" si="62"/>
        <v>14.180784784686018</v>
      </c>
      <c r="F151" s="34">
        <f t="shared" si="46"/>
        <v>7.168384922998768</v>
      </c>
      <c r="G151" s="34">
        <f t="shared" si="63"/>
        <v>7.864035765115866</v>
      </c>
      <c r="H151" s="34">
        <f t="shared" si="64"/>
        <v>8.626783526361198</v>
      </c>
      <c r="I151" s="34">
        <f t="shared" si="65"/>
        <v>9.522906879272014</v>
      </c>
      <c r="J151" s="34">
        <f t="shared" si="66"/>
        <v>19.127693623149078</v>
      </c>
      <c r="K151" s="53" t="str">
        <f t="shared" si="47"/>
        <v>19h7m</v>
      </c>
      <c r="L151" s="35">
        <f t="shared" si="67"/>
        <v>19.823344465266175</v>
      </c>
      <c r="M151" s="46" t="str">
        <f t="shared" si="48"/>
        <v>19h49m</v>
      </c>
      <c r="N151" s="34">
        <f t="shared" si="68"/>
        <v>20.586092226511507</v>
      </c>
      <c r="O151" s="47" t="str">
        <f t="shared" si="49"/>
        <v>20h35m</v>
      </c>
      <c r="P151" s="35">
        <f t="shared" si="69"/>
        <v>21.482215579422324</v>
      </c>
      <c r="Q151" s="45" t="str">
        <f t="shared" si="50"/>
        <v>21h28m</v>
      </c>
      <c r="R151" s="34">
        <f t="shared" si="51"/>
        <v>4.954186241455973</v>
      </c>
      <c r="S151" s="51" t="str">
        <f t="shared" si="52"/>
        <v>5h</v>
      </c>
      <c r="T151" s="34">
        <f t="shared" si="70"/>
        <v>2.4364018208782965</v>
      </c>
      <c r="U151" s="45" t="str">
        <f t="shared" si="53"/>
        <v>2h26m</v>
      </c>
      <c r="V151" s="35">
        <f t="shared" si="71"/>
        <v>3.332525173789113</v>
      </c>
      <c r="W151" s="47" t="str">
        <f t="shared" si="54"/>
        <v>3h19m</v>
      </c>
      <c r="X151" s="35">
        <f t="shared" si="72"/>
        <v>4.095272935034444</v>
      </c>
      <c r="Y151" s="46" t="str">
        <f t="shared" si="55"/>
        <v>4h5m</v>
      </c>
      <c r="Z151" s="34">
        <f t="shared" si="73"/>
        <v>4.7909237771515425</v>
      </c>
      <c r="AA151" s="48" t="str">
        <f t="shared" si="56"/>
        <v>4h47m</v>
      </c>
      <c r="AB151" s="60"/>
      <c r="AC151" s="21">
        <f t="shared" si="58"/>
        <v>19.127693623149078</v>
      </c>
      <c r="AD151" s="21">
        <f t="shared" si="57"/>
        <v>21.482215579422324</v>
      </c>
      <c r="AE151" s="21">
        <f t="shared" si="59"/>
        <v>26.436401820878295</v>
      </c>
      <c r="AF151" s="55">
        <f t="shared" si="60"/>
        <v>28.79092377715154</v>
      </c>
      <c r="AG151" s="31">
        <v>24</v>
      </c>
    </row>
    <row r="152" spans="1:33" ht="11.25">
      <c r="A152" s="40">
        <f t="shared" si="61"/>
        <v>40297</v>
      </c>
      <c r="B152" s="39">
        <f t="shared" si="43"/>
        <v>2455315.5</v>
      </c>
      <c r="C152" s="35">
        <f t="shared" si="44"/>
        <v>3996.8492592077996</v>
      </c>
      <c r="D152" s="35">
        <f t="shared" si="45"/>
        <v>0.04333112654953774</v>
      </c>
      <c r="E152" s="34">
        <f t="shared" si="62"/>
        <v>14.500827205739768</v>
      </c>
      <c r="F152" s="34">
        <f t="shared" si="46"/>
        <v>7.196826746193392</v>
      </c>
      <c r="G152" s="34">
        <f t="shared" si="63"/>
        <v>7.895812344664955</v>
      </c>
      <c r="H152" s="34">
        <f t="shared" si="64"/>
        <v>8.664350184530898</v>
      </c>
      <c r="I152" s="34">
        <f t="shared" si="65"/>
        <v>9.572667935254191</v>
      </c>
      <c r="J152" s="34">
        <f t="shared" si="66"/>
        <v>19.153495619643852</v>
      </c>
      <c r="K152" s="53" t="str">
        <f t="shared" si="47"/>
        <v>19h9m</v>
      </c>
      <c r="L152" s="35">
        <f t="shared" si="67"/>
        <v>19.852481218115415</v>
      </c>
      <c r="M152" s="46" t="str">
        <f t="shared" si="48"/>
        <v>19h51m</v>
      </c>
      <c r="N152" s="34">
        <f t="shared" si="68"/>
        <v>20.621019057981357</v>
      </c>
      <c r="O152" s="47" t="str">
        <f t="shared" si="49"/>
        <v>20h37m</v>
      </c>
      <c r="P152" s="35">
        <f t="shared" si="69"/>
        <v>21.529336808704652</v>
      </c>
      <c r="Q152" s="45" t="str">
        <f t="shared" si="50"/>
        <v>21h31m</v>
      </c>
      <c r="R152" s="34">
        <f t="shared" si="51"/>
        <v>4.854664129491619</v>
      </c>
      <c r="S152" s="51" t="str">
        <f t="shared" si="52"/>
        <v>4,9h</v>
      </c>
      <c r="T152" s="34">
        <f t="shared" si="70"/>
        <v>2.384000938196271</v>
      </c>
      <c r="U152" s="45" t="str">
        <f t="shared" si="53"/>
        <v>2h23m</v>
      </c>
      <c r="V152" s="35">
        <f t="shared" si="71"/>
        <v>3.2923186889195644</v>
      </c>
      <c r="W152" s="47" t="str">
        <f t="shared" si="54"/>
        <v>3h17m</v>
      </c>
      <c r="X152" s="35">
        <f t="shared" si="72"/>
        <v>4.060856528785508</v>
      </c>
      <c r="Y152" s="46" t="str">
        <f t="shared" si="55"/>
        <v>4h3m</v>
      </c>
      <c r="Z152" s="34">
        <f t="shared" si="73"/>
        <v>4.759842127257071</v>
      </c>
      <c r="AA152" s="48" t="str">
        <f t="shared" si="56"/>
        <v>4h45m</v>
      </c>
      <c r="AB152" s="60"/>
      <c r="AC152" s="21">
        <f t="shared" si="58"/>
        <v>19.153495619643852</v>
      </c>
      <c r="AD152" s="21">
        <f t="shared" si="57"/>
        <v>21.529336808704652</v>
      </c>
      <c r="AE152" s="21">
        <f t="shared" si="59"/>
        <v>26.38400093819627</v>
      </c>
      <c r="AF152" s="55">
        <f t="shared" si="60"/>
        <v>28.75984212725707</v>
      </c>
      <c r="AG152" s="31">
        <v>24</v>
      </c>
    </row>
    <row r="153" spans="1:33" ht="11.25">
      <c r="A153" s="40">
        <f t="shared" si="61"/>
        <v>40298</v>
      </c>
      <c r="B153" s="39">
        <f t="shared" si="43"/>
        <v>2455316.5</v>
      </c>
      <c r="C153" s="35">
        <f t="shared" si="44"/>
        <v>3997.8349065593993</v>
      </c>
      <c r="D153" s="35">
        <f t="shared" si="45"/>
        <v>0.04581802178036578</v>
      </c>
      <c r="E153" s="34">
        <f t="shared" si="62"/>
        <v>14.816584050042183</v>
      </c>
      <c r="F153" s="34">
        <f t="shared" si="46"/>
        <v>7.225036049762954</v>
      </c>
      <c r="G153" s="34">
        <f t="shared" si="63"/>
        <v>7.9274174831638735</v>
      </c>
      <c r="H153" s="34">
        <f t="shared" si="64"/>
        <v>8.701878994438927</v>
      </c>
      <c r="I153" s="34">
        <f t="shared" si="65"/>
        <v>9.62288403151076</v>
      </c>
      <c r="J153" s="34">
        <f t="shared" si="66"/>
        <v>19.17921802798259</v>
      </c>
      <c r="K153" s="53" t="str">
        <f t="shared" si="47"/>
        <v>19h10m</v>
      </c>
      <c r="L153" s="35">
        <f t="shared" si="67"/>
        <v>19.881599461383505</v>
      </c>
      <c r="M153" s="46" t="str">
        <f t="shared" si="48"/>
        <v>19h52m</v>
      </c>
      <c r="N153" s="34">
        <f t="shared" si="68"/>
        <v>20.656060972658562</v>
      </c>
      <c r="O153" s="47" t="str">
        <f t="shared" si="49"/>
        <v>20h39m</v>
      </c>
      <c r="P153" s="35">
        <f t="shared" si="69"/>
        <v>21.57706600973039</v>
      </c>
      <c r="Q153" s="45" t="str">
        <f t="shared" si="50"/>
        <v>21h34m</v>
      </c>
      <c r="R153" s="34">
        <f t="shared" si="51"/>
        <v>4.754231936978484</v>
      </c>
      <c r="S153" s="51" t="str">
        <f t="shared" si="52"/>
        <v>4,8h</v>
      </c>
      <c r="T153" s="34">
        <f t="shared" si="70"/>
        <v>2.331297946708875</v>
      </c>
      <c r="U153" s="45" t="str">
        <f t="shared" si="53"/>
        <v>2h19m</v>
      </c>
      <c r="V153" s="35">
        <f t="shared" si="71"/>
        <v>3.252302983780708</v>
      </c>
      <c r="W153" s="47" t="str">
        <f t="shared" si="54"/>
        <v>3h15m</v>
      </c>
      <c r="X153" s="35">
        <f t="shared" si="72"/>
        <v>4.026764495055761</v>
      </c>
      <c r="Y153" s="46" t="str">
        <f t="shared" si="55"/>
        <v>4h1m</v>
      </c>
      <c r="Z153" s="34">
        <f t="shared" si="73"/>
        <v>4.72914592845668</v>
      </c>
      <c r="AA153" s="48" t="str">
        <f t="shared" si="56"/>
        <v>4h43m</v>
      </c>
      <c r="AB153" s="60"/>
      <c r="AC153" s="21">
        <f t="shared" si="58"/>
        <v>19.17921802798259</v>
      </c>
      <c r="AD153" s="21">
        <f t="shared" si="57"/>
        <v>21.57706600973039</v>
      </c>
      <c r="AE153" s="21">
        <f t="shared" si="59"/>
        <v>26.331297946708876</v>
      </c>
      <c r="AF153" s="55">
        <f t="shared" si="60"/>
        <v>28.72914592845668</v>
      </c>
      <c r="AG153" s="31">
        <v>24</v>
      </c>
    </row>
    <row r="154" spans="1:33" ht="11.25">
      <c r="A154" s="40">
        <f t="shared" si="61"/>
        <v>40299</v>
      </c>
      <c r="B154" s="39">
        <f t="shared" si="43"/>
        <v>2455317.5</v>
      </c>
      <c r="C154" s="35">
        <f t="shared" si="44"/>
        <v>3998.820553911</v>
      </c>
      <c r="D154" s="35">
        <f t="shared" si="45"/>
        <v>0.04814992304180049</v>
      </c>
      <c r="E154" s="34">
        <f t="shared" si="62"/>
        <v>15.220507706724845</v>
      </c>
      <c r="F154" s="34">
        <f t="shared" si="46"/>
        <v>7.261344370006941</v>
      </c>
      <c r="G154" s="34">
        <f t="shared" si="63"/>
        <v>7.968228338272214</v>
      </c>
      <c r="H154" s="34">
        <f t="shared" si="64"/>
        <v>8.750589818035168</v>
      </c>
      <c r="I154" s="34">
        <f t="shared" si="65"/>
        <v>9.688866738632335</v>
      </c>
      <c r="J154" s="34">
        <f t="shared" si="66"/>
        <v>19.21319444696514</v>
      </c>
      <c r="K154" s="53" t="str">
        <f t="shared" si="47"/>
        <v>19h12m</v>
      </c>
      <c r="L154" s="35">
        <f t="shared" si="67"/>
        <v>19.92007841523041</v>
      </c>
      <c r="M154" s="46" t="str">
        <f t="shared" si="48"/>
        <v>19h55m</v>
      </c>
      <c r="N154" s="34">
        <f t="shared" si="68"/>
        <v>20.702439894993365</v>
      </c>
      <c r="O154" s="47" t="str">
        <f t="shared" si="49"/>
        <v>20h42m</v>
      </c>
      <c r="P154" s="35">
        <f t="shared" si="69"/>
        <v>21.640716815590533</v>
      </c>
      <c r="Q154" s="45" t="str">
        <f t="shared" si="50"/>
        <v>21h38m</v>
      </c>
      <c r="R154" s="34">
        <f t="shared" si="51"/>
        <v>4.622266522735332</v>
      </c>
      <c r="S154" s="51" t="str">
        <f t="shared" si="52"/>
        <v>4,6h</v>
      </c>
      <c r="T154" s="34">
        <f t="shared" si="70"/>
        <v>2.262983338325865</v>
      </c>
      <c r="U154" s="45" t="str">
        <f t="shared" si="53"/>
        <v>2h15m</v>
      </c>
      <c r="V154" s="35">
        <f t="shared" si="71"/>
        <v>3.2012602589230315</v>
      </c>
      <c r="W154" s="47" t="str">
        <f t="shared" si="54"/>
        <v>3h12m</v>
      </c>
      <c r="X154" s="35">
        <f t="shared" si="72"/>
        <v>3.983621738685986</v>
      </c>
      <c r="Y154" s="46" t="str">
        <f t="shared" si="55"/>
        <v>3h59m</v>
      </c>
      <c r="Z154" s="34">
        <f t="shared" si="73"/>
        <v>4.690505706951258</v>
      </c>
      <c r="AA154" s="48" t="str">
        <f t="shared" si="56"/>
        <v>4h41m</v>
      </c>
      <c r="AB154" s="60"/>
      <c r="AC154" s="21">
        <f t="shared" si="58"/>
        <v>19.21319444696514</v>
      </c>
      <c r="AD154" s="21">
        <f t="shared" si="57"/>
        <v>21.640716815590533</v>
      </c>
      <c r="AE154" s="21">
        <f t="shared" si="59"/>
        <v>26.262983338325864</v>
      </c>
      <c r="AF154" s="55">
        <f t="shared" si="60"/>
        <v>28.690505706951257</v>
      </c>
      <c r="AG154" s="31">
        <v>24</v>
      </c>
    </row>
    <row r="155" spans="1:33" ht="11.25">
      <c r="A155" s="40">
        <f t="shared" si="61"/>
        <v>40300</v>
      </c>
      <c r="B155" s="39">
        <f t="shared" si="43"/>
        <v>2455318.5</v>
      </c>
      <c r="C155" s="35">
        <f t="shared" si="44"/>
        <v>3999.8062012625996</v>
      </c>
      <c r="D155" s="35">
        <f t="shared" si="45"/>
        <v>0.05032498110708878</v>
      </c>
      <c r="E155" s="34">
        <f t="shared" si="62"/>
        <v>15.526055711122732</v>
      </c>
      <c r="F155" s="34">
        <f t="shared" si="46"/>
        <v>7.288981257920174</v>
      </c>
      <c r="G155" s="34">
        <f t="shared" si="63"/>
        <v>7.999393572307161</v>
      </c>
      <c r="H155" s="34">
        <f t="shared" si="64"/>
        <v>8.787984462955032</v>
      </c>
      <c r="I155" s="34">
        <f t="shared" si="65"/>
        <v>9.740180902529076</v>
      </c>
      <c r="J155" s="34">
        <f t="shared" si="66"/>
        <v>19.238656276813085</v>
      </c>
      <c r="K155" s="53" t="str">
        <f t="shared" si="47"/>
        <v>19h14m</v>
      </c>
      <c r="L155" s="35">
        <f t="shared" si="67"/>
        <v>19.949068591200074</v>
      </c>
      <c r="M155" s="46" t="str">
        <f t="shared" si="48"/>
        <v>19h56m</v>
      </c>
      <c r="N155" s="34">
        <f t="shared" si="68"/>
        <v>20.737659481847942</v>
      </c>
      <c r="O155" s="47" t="str">
        <f t="shared" si="49"/>
        <v>20h44m</v>
      </c>
      <c r="P155" s="35">
        <f t="shared" si="69"/>
        <v>21.689855921421987</v>
      </c>
      <c r="Q155" s="45" t="str">
        <f t="shared" si="50"/>
        <v>21h41m</v>
      </c>
      <c r="R155" s="34">
        <f t="shared" si="51"/>
        <v>4.519638194941848</v>
      </c>
      <c r="S155" s="51" t="str">
        <f t="shared" si="52"/>
        <v>4,5h</v>
      </c>
      <c r="T155" s="34">
        <f t="shared" si="70"/>
        <v>2.2094941163638353</v>
      </c>
      <c r="U155" s="45" t="str">
        <f t="shared" si="53"/>
        <v>2h12m</v>
      </c>
      <c r="V155" s="35">
        <f t="shared" si="71"/>
        <v>3.161690555937879</v>
      </c>
      <c r="W155" s="47" t="str">
        <f t="shared" si="54"/>
        <v>3h9m</v>
      </c>
      <c r="X155" s="35">
        <f t="shared" si="72"/>
        <v>3.95028144658575</v>
      </c>
      <c r="Y155" s="46" t="str">
        <f t="shared" si="55"/>
        <v>3h57m</v>
      </c>
      <c r="Z155" s="34">
        <f t="shared" si="73"/>
        <v>4.6606937609727375</v>
      </c>
      <c r="AA155" s="48" t="str">
        <f t="shared" si="56"/>
        <v>4h39m</v>
      </c>
      <c r="AB155" s="60"/>
      <c r="AC155" s="21">
        <f t="shared" si="58"/>
        <v>19.238656276813085</v>
      </c>
      <c r="AD155" s="21">
        <f t="shared" si="57"/>
        <v>21.689855921421987</v>
      </c>
      <c r="AE155" s="21">
        <f t="shared" si="59"/>
        <v>26.209494116363835</v>
      </c>
      <c r="AF155" s="55">
        <f t="shared" si="60"/>
        <v>28.660693760972737</v>
      </c>
      <c r="AG155" s="31">
        <v>24</v>
      </c>
    </row>
    <row r="156" spans="1:33" ht="11.25">
      <c r="A156" s="40">
        <f t="shared" si="61"/>
        <v>40301</v>
      </c>
      <c r="B156" s="39">
        <f t="shared" si="43"/>
        <v>2455319.5</v>
      </c>
      <c r="C156" s="35">
        <f t="shared" si="44"/>
        <v>4000.7918486141994</v>
      </c>
      <c r="D156" s="35">
        <f t="shared" si="45"/>
        <v>0.05234156194234976</v>
      </c>
      <c r="E156" s="34">
        <f t="shared" si="62"/>
        <v>15.827015142575663</v>
      </c>
      <c r="F156" s="34">
        <f t="shared" si="46"/>
        <v>7.31635233363461</v>
      </c>
      <c r="G156" s="34">
        <f t="shared" si="63"/>
        <v>8.030346771244902</v>
      </c>
      <c r="H156" s="34">
        <f t="shared" si="64"/>
        <v>8.825298770629885</v>
      </c>
      <c r="I156" s="34">
        <f t="shared" si="65"/>
        <v>9.79199836463482</v>
      </c>
      <c r="J156" s="34">
        <f t="shared" si="66"/>
        <v>19.264010771692263</v>
      </c>
      <c r="K156" s="53" t="str">
        <f t="shared" si="47"/>
        <v>19h15m</v>
      </c>
      <c r="L156" s="35">
        <f t="shared" si="67"/>
        <v>19.97800520930255</v>
      </c>
      <c r="M156" s="46" t="str">
        <f t="shared" si="48"/>
        <v>19h58m</v>
      </c>
      <c r="N156" s="34">
        <f t="shared" si="68"/>
        <v>20.772957208687536</v>
      </c>
      <c r="O156" s="47" t="str">
        <f t="shared" si="49"/>
        <v>20h46m</v>
      </c>
      <c r="P156" s="35">
        <f t="shared" si="69"/>
        <v>21.739656802692473</v>
      </c>
      <c r="Q156" s="45" t="str">
        <f t="shared" si="50"/>
        <v>21h44m</v>
      </c>
      <c r="R156" s="34">
        <f t="shared" si="51"/>
        <v>4.416003270730358</v>
      </c>
      <c r="S156" s="51" t="str">
        <f t="shared" si="52"/>
        <v>4,4h</v>
      </c>
      <c r="T156" s="34">
        <f t="shared" si="70"/>
        <v>2.1556600734228306</v>
      </c>
      <c r="U156" s="45" t="str">
        <f t="shared" si="53"/>
        <v>2h9m</v>
      </c>
      <c r="V156" s="35">
        <f t="shared" si="71"/>
        <v>3.122359667427765</v>
      </c>
      <c r="W156" s="47" t="str">
        <f t="shared" si="54"/>
        <v>3h7m</v>
      </c>
      <c r="X156" s="35">
        <f t="shared" si="72"/>
        <v>3.917311666812748</v>
      </c>
      <c r="Y156" s="46" t="str">
        <f t="shared" si="55"/>
        <v>3h55m</v>
      </c>
      <c r="Z156" s="34">
        <f t="shared" si="73"/>
        <v>4.63130610442304</v>
      </c>
      <c r="AA156" s="48" t="str">
        <f t="shared" si="56"/>
        <v>4h37m</v>
      </c>
      <c r="AB156" s="60"/>
      <c r="AC156" s="21">
        <f t="shared" si="58"/>
        <v>19.264010771692263</v>
      </c>
      <c r="AD156" s="21">
        <f t="shared" si="57"/>
        <v>21.739656802692473</v>
      </c>
      <c r="AE156" s="21">
        <f t="shared" si="59"/>
        <v>26.15566007342283</v>
      </c>
      <c r="AF156" s="55">
        <f t="shared" si="60"/>
        <v>28.63130610442304</v>
      </c>
      <c r="AG156" s="31">
        <v>24</v>
      </c>
    </row>
    <row r="157" spans="1:33" ht="11.25">
      <c r="A157" s="40">
        <f t="shared" si="61"/>
        <v>40302</v>
      </c>
      <c r="B157" s="39">
        <f t="shared" si="43"/>
        <v>2455320.5</v>
      </c>
      <c r="C157" s="35">
        <f t="shared" si="44"/>
        <v>4001.777495965799</v>
      </c>
      <c r="D157" s="35">
        <f t="shared" si="45"/>
        <v>0.054198248362359605</v>
      </c>
      <c r="E157" s="34">
        <f t="shared" si="62"/>
        <v>16.123297055485992</v>
      </c>
      <c r="F157" s="34">
        <f t="shared" si="46"/>
        <v>7.343446985343584</v>
      </c>
      <c r="G157" s="34">
        <f t="shared" si="63"/>
        <v>8.061074760292378</v>
      </c>
      <c r="H157" s="34">
        <f t="shared" si="64"/>
        <v>8.862518428618365</v>
      </c>
      <c r="I157" s="34">
        <f t="shared" si="65"/>
        <v>9.844337349004606</v>
      </c>
      <c r="J157" s="34">
        <f t="shared" si="66"/>
        <v>19.28924873698122</v>
      </c>
      <c r="K157" s="53" t="str">
        <f t="shared" si="47"/>
        <v>19h17m</v>
      </c>
      <c r="L157" s="35">
        <f t="shared" si="67"/>
        <v>20.006876511930017</v>
      </c>
      <c r="M157" s="46" t="str">
        <f t="shared" si="48"/>
        <v>20h0m</v>
      </c>
      <c r="N157" s="34">
        <f t="shared" si="68"/>
        <v>20.808320180256004</v>
      </c>
      <c r="O157" s="47" t="str">
        <f t="shared" si="49"/>
        <v>20h48m</v>
      </c>
      <c r="P157" s="35">
        <f t="shared" si="69"/>
        <v>21.790139100642243</v>
      </c>
      <c r="Q157" s="45" t="str">
        <f t="shared" si="50"/>
        <v>21h47m</v>
      </c>
      <c r="R157" s="34">
        <f t="shared" si="51"/>
        <v>4.311325301990792</v>
      </c>
      <c r="S157" s="51" t="str">
        <f t="shared" si="52"/>
        <v>4,3h</v>
      </c>
      <c r="T157" s="34">
        <f t="shared" si="70"/>
        <v>2.1014644026330345</v>
      </c>
      <c r="U157" s="45" t="str">
        <f t="shared" si="53"/>
        <v>2h6m</v>
      </c>
      <c r="V157" s="35">
        <f t="shared" si="71"/>
        <v>3.083283323019275</v>
      </c>
      <c r="W157" s="47" t="str">
        <f t="shared" si="54"/>
        <v>3h4m</v>
      </c>
      <c r="X157" s="35">
        <f t="shared" si="72"/>
        <v>3.8847269913452624</v>
      </c>
      <c r="Y157" s="46" t="str">
        <f t="shared" si="55"/>
        <v>3h53m</v>
      </c>
      <c r="Z157" s="34">
        <f t="shared" si="73"/>
        <v>4.602354766294057</v>
      </c>
      <c r="AA157" s="48" t="str">
        <f t="shared" si="56"/>
        <v>4h36m</v>
      </c>
      <c r="AB157" s="60"/>
      <c r="AC157" s="21">
        <f t="shared" si="58"/>
        <v>19.28924873698122</v>
      </c>
      <c r="AD157" s="21">
        <f t="shared" si="57"/>
        <v>21.790139100642243</v>
      </c>
      <c r="AE157" s="21">
        <f t="shared" si="59"/>
        <v>26.101464402633034</v>
      </c>
      <c r="AF157" s="55">
        <f t="shared" si="60"/>
        <v>28.602354766294056</v>
      </c>
      <c r="AG157" s="31">
        <v>24</v>
      </c>
    </row>
    <row r="158" spans="1:33" ht="11.25">
      <c r="A158" s="40">
        <f t="shared" si="61"/>
        <v>40303</v>
      </c>
      <c r="B158" s="39">
        <f t="shared" si="43"/>
        <v>2455321.5</v>
      </c>
      <c r="C158" s="35">
        <f t="shared" si="44"/>
        <v>4002.7631433173997</v>
      </c>
      <c r="D158" s="35">
        <f t="shared" si="45"/>
        <v>0.05589384142101162</v>
      </c>
      <c r="E158" s="34">
        <f t="shared" si="62"/>
        <v>16.414813886650602</v>
      </c>
      <c r="F158" s="34">
        <f t="shared" si="46"/>
        <v>7.370254362385538</v>
      </c>
      <c r="G158" s="34">
        <f t="shared" si="63"/>
        <v>8.091563951086563</v>
      </c>
      <c r="H158" s="34">
        <f t="shared" si="64"/>
        <v>8.899628403837646</v>
      </c>
      <c r="I158" s="34">
        <f t="shared" si="65"/>
        <v>9.897218214466223</v>
      </c>
      <c r="J158" s="34">
        <f t="shared" si="66"/>
        <v>19.314360520964527</v>
      </c>
      <c r="K158" s="53" t="str">
        <f t="shared" si="47"/>
        <v>19h18m</v>
      </c>
      <c r="L158" s="35">
        <f t="shared" si="67"/>
        <v>20.035670109665553</v>
      </c>
      <c r="M158" s="46" t="str">
        <f t="shared" si="48"/>
        <v>20h2m</v>
      </c>
      <c r="N158" s="34">
        <f t="shared" si="68"/>
        <v>20.843734562416635</v>
      </c>
      <c r="O158" s="47" t="str">
        <f t="shared" si="49"/>
        <v>20h50m</v>
      </c>
      <c r="P158" s="35">
        <f t="shared" si="69"/>
        <v>21.84132437304521</v>
      </c>
      <c r="Q158" s="45" t="str">
        <f t="shared" si="50"/>
        <v>21h50m</v>
      </c>
      <c r="R158" s="34">
        <f t="shared" si="51"/>
        <v>4.205563571067554</v>
      </c>
      <c r="S158" s="51" t="str">
        <f t="shared" si="52"/>
        <v>4,2h</v>
      </c>
      <c r="T158" s="34">
        <f t="shared" si="70"/>
        <v>2.046887944112765</v>
      </c>
      <c r="U158" s="45" t="str">
        <f t="shared" si="53"/>
        <v>2h2m</v>
      </c>
      <c r="V158" s="35">
        <f t="shared" si="71"/>
        <v>3.0444777547413424</v>
      </c>
      <c r="W158" s="47" t="str">
        <f t="shared" si="54"/>
        <v>3h2m</v>
      </c>
      <c r="X158" s="35">
        <f t="shared" si="72"/>
        <v>3.852542207492425</v>
      </c>
      <c r="Y158" s="46" t="str">
        <f t="shared" si="55"/>
        <v>3h51m</v>
      </c>
      <c r="Z158" s="34">
        <f t="shared" si="73"/>
        <v>4.573851796193451</v>
      </c>
      <c r="AA158" s="48" t="str">
        <f t="shared" si="56"/>
        <v>4h34m</v>
      </c>
      <c r="AB158" s="60"/>
      <c r="AC158" s="21">
        <f t="shared" si="58"/>
        <v>19.314360520964527</v>
      </c>
      <c r="AD158" s="21">
        <f t="shared" si="57"/>
        <v>21.84132437304521</v>
      </c>
      <c r="AE158" s="21">
        <f t="shared" si="59"/>
        <v>26.046887944112765</v>
      </c>
      <c r="AF158" s="55">
        <f t="shared" si="60"/>
        <v>28.573851796193452</v>
      </c>
      <c r="AG158" s="31">
        <v>24</v>
      </c>
    </row>
    <row r="159" spans="1:33" ht="11.25">
      <c r="A159" s="40">
        <f t="shared" si="61"/>
        <v>40304</v>
      </c>
      <c r="B159" s="39">
        <f t="shared" si="43"/>
        <v>2455322.5</v>
      </c>
      <c r="C159" s="35">
        <f t="shared" si="44"/>
        <v>4003.7487906689994</v>
      </c>
      <c r="D159" s="35">
        <f t="shared" si="45"/>
        <v>0.05742736153487627</v>
      </c>
      <c r="E159" s="34">
        <f t="shared" si="62"/>
        <v>16.701479481139387</v>
      </c>
      <c r="F159" s="34">
        <f t="shared" si="46"/>
        <v>7.396763379175548</v>
      </c>
      <c r="G159" s="34">
        <f t="shared" si="63"/>
        <v>8.121800339181403</v>
      </c>
      <c r="H159" s="34">
        <f t="shared" si="64"/>
        <v>8.9366129119337</v>
      </c>
      <c r="I159" s="34">
        <f t="shared" si="65"/>
        <v>9.950663793554916</v>
      </c>
      <c r="J159" s="34">
        <f t="shared" si="66"/>
        <v>19.33933601764067</v>
      </c>
      <c r="K159" s="53" t="str">
        <f t="shared" si="47"/>
        <v>19h20m</v>
      </c>
      <c r="L159" s="35">
        <f t="shared" si="67"/>
        <v>20.064372977646528</v>
      </c>
      <c r="M159" s="46" t="str">
        <f t="shared" si="48"/>
        <v>20h3m</v>
      </c>
      <c r="N159" s="34">
        <f t="shared" si="68"/>
        <v>20.879185550398823</v>
      </c>
      <c r="O159" s="47" t="str">
        <f t="shared" si="49"/>
        <v>20h52m</v>
      </c>
      <c r="P159" s="35">
        <f t="shared" si="69"/>
        <v>21.89323643202004</v>
      </c>
      <c r="Q159" s="45" t="str">
        <f t="shared" si="50"/>
        <v>21h53m</v>
      </c>
      <c r="R159" s="34">
        <f t="shared" si="51"/>
        <v>4.098672412890168</v>
      </c>
      <c r="S159" s="51" t="str">
        <f t="shared" si="52"/>
        <v>4,1h</v>
      </c>
      <c r="T159" s="34">
        <f t="shared" si="70"/>
        <v>1.9919088449102071</v>
      </c>
      <c r="U159" s="45" t="str">
        <f t="shared" si="53"/>
        <v>1h59m</v>
      </c>
      <c r="V159" s="35">
        <f t="shared" si="71"/>
        <v>3.0059597265314233</v>
      </c>
      <c r="W159" s="47" t="str">
        <f t="shared" si="54"/>
        <v>3h0m</v>
      </c>
      <c r="X159" s="35">
        <f t="shared" si="72"/>
        <v>3.8207722992837203</v>
      </c>
      <c r="Y159" s="46" t="str">
        <f t="shared" si="55"/>
        <v>3h49m</v>
      </c>
      <c r="Z159" s="34">
        <f t="shared" si="73"/>
        <v>4.545809259289576</v>
      </c>
      <c r="AA159" s="48" t="str">
        <f t="shared" si="56"/>
        <v>4h32m</v>
      </c>
      <c r="AB159" s="60"/>
      <c r="AC159" s="21">
        <f t="shared" si="58"/>
        <v>19.33933601764067</v>
      </c>
      <c r="AD159" s="21">
        <f t="shared" si="57"/>
        <v>21.89323643202004</v>
      </c>
      <c r="AE159" s="21">
        <f t="shared" si="59"/>
        <v>25.991908844910206</v>
      </c>
      <c r="AF159" s="55">
        <f t="shared" si="60"/>
        <v>28.545809259289577</v>
      </c>
      <c r="AG159" s="31">
        <v>24</v>
      </c>
    </row>
    <row r="160" spans="1:33" ht="11.25">
      <c r="A160" s="40">
        <f t="shared" si="61"/>
        <v>40305</v>
      </c>
      <c r="B160" s="39">
        <f t="shared" si="43"/>
        <v>2455323.5</v>
      </c>
      <c r="C160" s="35">
        <f t="shared" si="44"/>
        <v>4004.7344380205996</v>
      </c>
      <c r="D160" s="35">
        <f t="shared" si="45"/>
        <v>0.05879804933864671</v>
      </c>
      <c r="E160" s="34">
        <f t="shared" si="62"/>
        <v>16.983209117757504</v>
      </c>
      <c r="F160" s="34">
        <f t="shared" si="46"/>
        <v>7.422962720093164</v>
      </c>
      <c r="G160" s="34">
        <f t="shared" si="63"/>
        <v>8.151769502700049</v>
      </c>
      <c r="H160" s="34">
        <f t="shared" si="64"/>
        <v>8.973455386106346</v>
      </c>
      <c r="I160" s="34">
        <f t="shared" si="65"/>
        <v>10.004699798321083</v>
      </c>
      <c r="J160" s="34">
        <f t="shared" si="66"/>
        <v>19.364164670754516</v>
      </c>
      <c r="K160" s="53" t="str">
        <f t="shared" si="47"/>
        <v>19h21m</v>
      </c>
      <c r="L160" s="35">
        <f t="shared" si="67"/>
        <v>20.0929714533614</v>
      </c>
      <c r="M160" s="46" t="str">
        <f t="shared" si="48"/>
        <v>20h5m</v>
      </c>
      <c r="N160" s="34">
        <f t="shared" si="68"/>
        <v>20.914657336767696</v>
      </c>
      <c r="O160" s="47" t="str">
        <f t="shared" si="49"/>
        <v>20h54m</v>
      </c>
      <c r="P160" s="35">
        <f t="shared" si="69"/>
        <v>21.945901748982436</v>
      </c>
      <c r="Q160" s="45" t="str">
        <f t="shared" si="50"/>
        <v>21h56m</v>
      </c>
      <c r="R160" s="34">
        <f t="shared" si="51"/>
        <v>3.990600403357835</v>
      </c>
      <c r="S160" s="51" t="str">
        <f t="shared" si="52"/>
        <v>4h</v>
      </c>
      <c r="T160" s="34">
        <f t="shared" si="70"/>
        <v>1.9365021523402708</v>
      </c>
      <c r="U160" s="45" t="str">
        <f t="shared" si="53"/>
        <v>1h56m</v>
      </c>
      <c r="V160" s="35">
        <f t="shared" si="71"/>
        <v>2.9677465645550067</v>
      </c>
      <c r="W160" s="47" t="str">
        <f t="shared" si="54"/>
        <v>2h58m</v>
      </c>
      <c r="X160" s="35">
        <f t="shared" si="72"/>
        <v>3.7894324479613046</v>
      </c>
      <c r="Y160" s="46" t="str">
        <f t="shared" si="55"/>
        <v>3h47m</v>
      </c>
      <c r="Z160" s="34">
        <f t="shared" si="73"/>
        <v>4.51823923056819</v>
      </c>
      <c r="AA160" s="48" t="str">
        <f t="shared" si="56"/>
        <v>4h31m</v>
      </c>
      <c r="AB160" s="60"/>
      <c r="AC160" s="21">
        <f t="shared" si="58"/>
        <v>19.364164670754516</v>
      </c>
      <c r="AD160" s="21">
        <f t="shared" si="57"/>
        <v>21.945901748982436</v>
      </c>
      <c r="AE160" s="21">
        <f t="shared" si="59"/>
        <v>25.93650215234027</v>
      </c>
      <c r="AF160" s="55">
        <f t="shared" si="60"/>
        <v>28.51823923056819</v>
      </c>
      <c r="AG160" s="31">
        <v>24</v>
      </c>
    </row>
    <row r="161" spans="1:33" ht="11.25">
      <c r="A161" s="40">
        <f t="shared" si="61"/>
        <v>40306</v>
      </c>
      <c r="B161" s="39">
        <f t="shared" si="43"/>
        <v>2455324.5</v>
      </c>
      <c r="C161" s="35">
        <f t="shared" si="44"/>
        <v>4005.7200853721997</v>
      </c>
      <c r="D161" s="35">
        <f t="shared" si="45"/>
        <v>0.060005366271510624</v>
      </c>
      <c r="E161" s="34">
        <f t="shared" si="62"/>
        <v>17.25991953408388</v>
      </c>
      <c r="F161" s="34">
        <f t="shared" si="46"/>
        <v>7.44884084537145</v>
      </c>
      <c r="G161" s="34">
        <f t="shared" si="63"/>
        <v>8.181456602264149</v>
      </c>
      <c r="H161" s="34">
        <f t="shared" si="64"/>
        <v>9.010138445498841</v>
      </c>
      <c r="I161" s="34">
        <f t="shared" si="65"/>
        <v>10.059355309309778</v>
      </c>
      <c r="J161" s="34">
        <f t="shared" si="66"/>
        <v>19.38883547909994</v>
      </c>
      <c r="K161" s="53" t="str">
        <f t="shared" si="47"/>
        <v>19h23m</v>
      </c>
      <c r="L161" s="35">
        <f t="shared" si="67"/>
        <v>20.121451235992637</v>
      </c>
      <c r="M161" s="46" t="str">
        <f t="shared" si="48"/>
        <v>20h7m</v>
      </c>
      <c r="N161" s="34">
        <f t="shared" si="68"/>
        <v>20.950133079227328</v>
      </c>
      <c r="O161" s="47" t="str">
        <f t="shared" si="49"/>
        <v>20h57m</v>
      </c>
      <c r="P161" s="35">
        <f t="shared" si="69"/>
        <v>21.99934994303827</v>
      </c>
      <c r="Q161" s="45" t="str">
        <f t="shared" si="50"/>
        <v>21h59m</v>
      </c>
      <c r="R161" s="34">
        <f t="shared" si="51"/>
        <v>3.8812893813804434</v>
      </c>
      <c r="S161" s="51" t="str">
        <f t="shared" si="52"/>
        <v>3,9h</v>
      </c>
      <c r="T161" s="34">
        <f t="shared" si="70"/>
        <v>1.8806393244187116</v>
      </c>
      <c r="U161" s="45" t="str">
        <f t="shared" si="53"/>
        <v>1h52m</v>
      </c>
      <c r="V161" s="35">
        <f t="shared" si="71"/>
        <v>2.9298561882296483</v>
      </c>
      <c r="W161" s="47" t="str">
        <f t="shared" si="54"/>
        <v>2h55m</v>
      </c>
      <c r="X161" s="35">
        <f t="shared" si="72"/>
        <v>3.7585380314643406</v>
      </c>
      <c r="Y161" s="46" t="str">
        <f t="shared" si="55"/>
        <v>3h45m</v>
      </c>
      <c r="Z161" s="34">
        <f t="shared" si="73"/>
        <v>4.49115378835704</v>
      </c>
      <c r="AA161" s="48" t="str">
        <f t="shared" si="56"/>
        <v>4h29m</v>
      </c>
      <c r="AB161" s="60"/>
      <c r="AC161" s="21">
        <f t="shared" si="58"/>
        <v>19.38883547909994</v>
      </c>
      <c r="AD161" s="21">
        <f t="shared" si="57"/>
        <v>21.99934994303827</v>
      </c>
      <c r="AE161" s="21">
        <f t="shared" si="59"/>
        <v>25.880639324418713</v>
      </c>
      <c r="AF161" s="55">
        <f t="shared" si="60"/>
        <v>28.49115378835704</v>
      </c>
      <c r="AG161" s="31">
        <v>24</v>
      </c>
    </row>
    <row r="162" spans="1:33" ht="11.25">
      <c r="A162" s="40">
        <f t="shared" si="61"/>
        <v>40307</v>
      </c>
      <c r="B162" s="39">
        <f aca="true" t="shared" si="74" ref="B162:B225">367*YEAR(A162)-INT((7*(YEAR(A162)+INT((MONTH(A162)+9)/12)))/4)+INT(275*MONTH(A162)/9)+DAY(A162)+1721013.5</f>
        <v>2455325.5</v>
      </c>
      <c r="C162" s="35">
        <f aca="true" t="shared" si="75" ref="C162:C225">(0.779072+0.00273790931*(B162-2451545))*360</f>
        <v>4006.7057327237994</v>
      </c>
      <c r="D162" s="35">
        <f aca="true" t="shared" si="76" ref="D162:D225">(-460*SIN(RADIANS(C162+79.5))+592*SIN(RADIANS(2*C162)))/3600</f>
        <v>0.06104899489387282</v>
      </c>
      <c r="E162" s="34">
        <f t="shared" si="62"/>
        <v>17.53152895107857</v>
      </c>
      <c r="F162" s="34">
        <f aca="true" t="shared" si="77" ref="F162:F225">DEGREES(ACOS(-SIN(RADIANS($A$2))*SIN(RADIANS(E162))/(COS(RADIANS($A$2))*COS(RADIANS(E162)))))/360*24</f>
        <v>7.474385998031157</v>
      </c>
      <c r="G162" s="34">
        <f t="shared" si="63"/>
        <v>8.210846382317273</v>
      </c>
      <c r="H162" s="34">
        <f t="shared" si="64"/>
        <v>9.046643863288631</v>
      </c>
      <c r="I162" s="34">
        <f t="shared" si="65"/>
        <v>10.114663368872892</v>
      </c>
      <c r="J162" s="34">
        <f t="shared" si="66"/>
        <v>19.413337003137283</v>
      </c>
      <c r="K162" s="53" t="str">
        <f aca="true" t="shared" si="78" ref="K162:K225">IF(ISERR(J162),"***",CONCATENATE(INT(J162),"h",INT((J162-INT(J162))*60),"m"))</f>
        <v>19h24m</v>
      </c>
      <c r="L162" s="35">
        <f t="shared" si="67"/>
        <v>20.149797387423398</v>
      </c>
      <c r="M162" s="46" t="str">
        <f aca="true" t="shared" si="79" ref="M162:M225">IF(ISERR(L162),"***",CONCATENATE(INT(L162),"h",INT((L162-INT(L162))*60),"m"))</f>
        <v>20h8m</v>
      </c>
      <c r="N162" s="34">
        <f t="shared" si="68"/>
        <v>20.985594868394756</v>
      </c>
      <c r="O162" s="47" t="str">
        <f aca="true" t="shared" si="80" ref="O162:O225">IF(ISERR(N162),"***",CONCATENATE(INT(N162),"h",INT((N162-INT(N162))*60),"m"))</f>
        <v>20h59m</v>
      </c>
      <c r="P162" s="35">
        <f t="shared" si="69"/>
        <v>22.053614373979016</v>
      </c>
      <c r="Q162" s="45" t="str">
        <f aca="true" t="shared" si="81" ref="Q162:Q225">IF(ISERR(P162),"***",CONCATENATE(INT(P162),"h",INT((P162-INT(P162))*60),"m"))</f>
        <v>22h3m</v>
      </c>
      <c r="R162" s="34">
        <f aca="true" t="shared" si="82" ref="R162:R225">24-P162+T162</f>
        <v>3.7706732622542196</v>
      </c>
      <c r="S162" s="51" t="str">
        <f aca="true" t="shared" si="83" ref="S162:S225">IF(ISERR(R162),"***",CONCATENATE(ROUND(R162,1),"h"))</f>
        <v>3,8h</v>
      </c>
      <c r="T162" s="34">
        <f t="shared" si="70"/>
        <v>1.8242876362332356</v>
      </c>
      <c r="U162" s="45" t="str">
        <f aca="true" t="shared" si="84" ref="U162:U225">IF(ISERR(T162),"***",CONCATENATE(INT(T162),"h",INT((T162-INT(T162))*60),"m"))</f>
        <v>1h49m</v>
      </c>
      <c r="V162" s="35">
        <f t="shared" si="71"/>
        <v>2.892307141817496</v>
      </c>
      <c r="W162" s="47" t="str">
        <f aca="true" t="shared" si="85" ref="W162:W225">IF(ISERR(V162),"***",CONCATENATE(INT(V162),"h",INT((V162-INT(V162))*60),"m"))</f>
        <v>2h53m</v>
      </c>
      <c r="X162" s="35">
        <f t="shared" si="72"/>
        <v>3.7281046227888543</v>
      </c>
      <c r="Y162" s="46" t="str">
        <f aca="true" t="shared" si="86" ref="Y162:Y225">IF(ISERR(X162),"***",CONCATENATE(INT(X162),"h",INT((X162-INT(X162))*60),"m"))</f>
        <v>3h43m</v>
      </c>
      <c r="Z162" s="34">
        <f t="shared" si="73"/>
        <v>4.46456500707497</v>
      </c>
      <c r="AA162" s="48" t="str">
        <f aca="true" t="shared" si="87" ref="AA162:AA225">IF(ISERR(Z162),"***",CONCATENATE(INT(Z162),"h",INT((Z162-INT(Z162))*60),"m"))</f>
        <v>4h27m</v>
      </c>
      <c r="AB162" s="60"/>
      <c r="AC162" s="21">
        <f t="shared" si="58"/>
        <v>19.413337003137283</v>
      </c>
      <c r="AD162" s="21">
        <f aca="true" t="shared" si="88" ref="AD162:AD225">IF(ISERR(P162),NA(),IF(P162&lt;12,P162+24,P162))</f>
        <v>22.053614373979016</v>
      </c>
      <c r="AE162" s="21">
        <f t="shared" si="59"/>
        <v>25.824287636233237</v>
      </c>
      <c r="AF162" s="55">
        <f t="shared" si="60"/>
        <v>28.46456500707497</v>
      </c>
      <c r="AG162" s="31">
        <v>24</v>
      </c>
    </row>
    <row r="163" spans="1:33" ht="11.25">
      <c r="A163" s="40">
        <f t="shared" si="61"/>
        <v>40308</v>
      </c>
      <c r="B163" s="39">
        <f t="shared" si="74"/>
        <v>2455326.5</v>
      </c>
      <c r="C163" s="35">
        <f t="shared" si="75"/>
        <v>4007.6913800753996</v>
      </c>
      <c r="D163" s="35">
        <f t="shared" si="76"/>
        <v>0.06192883893413858</v>
      </c>
      <c r="E163" s="34">
        <f t="shared" si="62"/>
        <v>17.797957097251803</v>
      </c>
      <c r="F163" s="34">
        <f t="shared" si="77"/>
        <v>7.499586211902563</v>
      </c>
      <c r="G163" s="34">
        <f t="shared" si="63"/>
        <v>8.239923173964426</v>
      </c>
      <c r="H163" s="34">
        <f t="shared" si="64"/>
        <v>9.082952534646578</v>
      </c>
      <c r="I163" s="34">
        <f t="shared" si="65"/>
        <v>10.170661706580827</v>
      </c>
      <c r="J163" s="34">
        <f t="shared" si="66"/>
        <v>19.437657372968424</v>
      </c>
      <c r="K163" s="53" t="str">
        <f t="shared" si="78"/>
        <v>19h26m</v>
      </c>
      <c r="L163" s="35">
        <f t="shared" si="67"/>
        <v>20.177994335030288</v>
      </c>
      <c r="M163" s="46" t="str">
        <f t="shared" si="79"/>
        <v>20h10m</v>
      </c>
      <c r="N163" s="34">
        <f t="shared" si="68"/>
        <v>21.02102369571244</v>
      </c>
      <c r="O163" s="47" t="str">
        <f t="shared" si="80"/>
        <v>21h1m</v>
      </c>
      <c r="P163" s="35">
        <f t="shared" si="69"/>
        <v>22.108732867646687</v>
      </c>
      <c r="Q163" s="45" t="str">
        <f t="shared" si="81"/>
        <v>22h6m</v>
      </c>
      <c r="R163" s="34">
        <f t="shared" si="82"/>
        <v>3.658676586838348</v>
      </c>
      <c r="S163" s="51" t="str">
        <f t="shared" si="83"/>
        <v>3,7h</v>
      </c>
      <c r="T163" s="34">
        <f t="shared" si="70"/>
        <v>1.7674094544850347</v>
      </c>
      <c r="U163" s="45" t="str">
        <f t="shared" si="84"/>
        <v>1h46m</v>
      </c>
      <c r="V163" s="35">
        <f t="shared" si="71"/>
        <v>2.855118626419283</v>
      </c>
      <c r="W163" s="47" t="str">
        <f t="shared" si="85"/>
        <v>2h51m</v>
      </c>
      <c r="X163" s="35">
        <f t="shared" si="72"/>
        <v>3.6981479871014353</v>
      </c>
      <c r="Y163" s="46" t="str">
        <f t="shared" si="86"/>
        <v>3h41m</v>
      </c>
      <c r="Z163" s="34">
        <f t="shared" si="73"/>
        <v>4.438484949163299</v>
      </c>
      <c r="AA163" s="48" t="str">
        <f t="shared" si="87"/>
        <v>4h26m</v>
      </c>
      <c r="AB163" s="60"/>
      <c r="AC163" s="21">
        <f aca="true" t="shared" si="89" ref="AC163:AC226">IF(ISERR(J163&lt;12),NA(),IF(J163&lt;12,J163+24,J163))</f>
        <v>19.437657372968424</v>
      </c>
      <c r="AD163" s="21">
        <f t="shared" si="88"/>
        <v>22.108732867646687</v>
      </c>
      <c r="AE163" s="21">
        <f aca="true" t="shared" si="90" ref="AE163:AE226">IF(ISERR(T163),NA(),IF(T163&lt;12,T163+24,T163))</f>
        <v>25.767409454485033</v>
      </c>
      <c r="AF163" s="55">
        <f aca="true" t="shared" si="91" ref="AF163:AF226">IF(ISERR(Z163&lt;12),NA(),IF(Z163&lt;12,Z163+24,Z163))</f>
        <v>28.4384849491633</v>
      </c>
      <c r="AG163" s="31">
        <v>24</v>
      </c>
    </row>
    <row r="164" spans="1:33" ht="11.25">
      <c r="A164" s="40">
        <f aca="true" t="shared" si="92" ref="A164:A227">A163+1</f>
        <v>40309</v>
      </c>
      <c r="B164" s="39">
        <f t="shared" si="74"/>
        <v>2455327.5</v>
      </c>
      <c r="C164" s="35">
        <f t="shared" si="75"/>
        <v>4008.6770274269993</v>
      </c>
      <c r="D164" s="35">
        <f t="shared" si="76"/>
        <v>0.06264502306560188</v>
      </c>
      <c r="E164" s="34">
        <f t="shared" si="62"/>
        <v>18.05912523238737</v>
      </c>
      <c r="F164" s="34">
        <f t="shared" si="77"/>
        <v>7.524429320775553</v>
      </c>
      <c r="G164" s="34">
        <f t="shared" si="63"/>
        <v>8.268670899454133</v>
      </c>
      <c r="H164" s="34">
        <f t="shared" si="64"/>
        <v>9.119044444767214</v>
      </c>
      <c r="I164" s="34">
        <f t="shared" si="65"/>
        <v>10.227393633590607</v>
      </c>
      <c r="J164" s="34">
        <f t="shared" si="66"/>
        <v>19.46178429770995</v>
      </c>
      <c r="K164" s="53" t="str">
        <f t="shared" si="78"/>
        <v>19h27m</v>
      </c>
      <c r="L164" s="35">
        <f t="shared" si="67"/>
        <v>20.20602587638853</v>
      </c>
      <c r="M164" s="46" t="str">
        <f t="shared" si="79"/>
        <v>20h12m</v>
      </c>
      <c r="N164" s="34">
        <f t="shared" si="68"/>
        <v>21.05639942170161</v>
      </c>
      <c r="O164" s="47" t="str">
        <f t="shared" si="80"/>
        <v>21h3m</v>
      </c>
      <c r="P164" s="35">
        <f t="shared" si="69"/>
        <v>22.164748610525006</v>
      </c>
      <c r="Q164" s="45" t="str">
        <f t="shared" si="81"/>
        <v>22h9m</v>
      </c>
      <c r="R164" s="34">
        <f t="shared" si="82"/>
        <v>3.5452127328187855</v>
      </c>
      <c r="S164" s="51" t="str">
        <f t="shared" si="83"/>
        <v>3,5h</v>
      </c>
      <c r="T164" s="34">
        <f t="shared" si="70"/>
        <v>1.7099613433437912</v>
      </c>
      <c r="U164" s="45" t="str">
        <f t="shared" si="84"/>
        <v>1h42m</v>
      </c>
      <c r="V164" s="35">
        <f t="shared" si="71"/>
        <v>2.8183105321671844</v>
      </c>
      <c r="W164" s="47" t="str">
        <f t="shared" si="85"/>
        <v>2h49m</v>
      </c>
      <c r="X164" s="35">
        <f t="shared" si="72"/>
        <v>3.6686840774802656</v>
      </c>
      <c r="Y164" s="46" t="str">
        <f t="shared" si="86"/>
        <v>3h40m</v>
      </c>
      <c r="Z164" s="34">
        <f t="shared" si="73"/>
        <v>4.412925656158845</v>
      </c>
      <c r="AA164" s="48" t="str">
        <f t="shared" si="87"/>
        <v>4h24m</v>
      </c>
      <c r="AB164" s="60"/>
      <c r="AC164" s="21">
        <f t="shared" si="89"/>
        <v>19.46178429770995</v>
      </c>
      <c r="AD164" s="21">
        <f t="shared" si="88"/>
        <v>22.164748610525006</v>
      </c>
      <c r="AE164" s="21">
        <f t="shared" si="90"/>
        <v>25.709961343343792</v>
      </c>
      <c r="AF164" s="55">
        <f t="shared" si="91"/>
        <v>28.412925656158844</v>
      </c>
      <c r="AG164" s="31">
        <v>24</v>
      </c>
    </row>
    <row r="165" spans="1:33" ht="11.25">
      <c r="A165" s="40">
        <f t="shared" si="92"/>
        <v>40310</v>
      </c>
      <c r="B165" s="39">
        <f t="shared" si="74"/>
        <v>2455328.5</v>
      </c>
      <c r="C165" s="35">
        <f t="shared" si="75"/>
        <v>4009.6626747786</v>
      </c>
      <c r="D165" s="35">
        <f t="shared" si="76"/>
        <v>0.06319789241380191</v>
      </c>
      <c r="E165" s="34">
        <f t="shared" si="62"/>
        <v>18.314956170813588</v>
      </c>
      <c r="F165" s="34">
        <f t="shared" si="77"/>
        <v>7.5489029687161855</v>
      </c>
      <c r="G165" s="34">
        <f t="shared" si="63"/>
        <v>8.297073078433273</v>
      </c>
      <c r="H165" s="34">
        <f t="shared" si="64"/>
        <v>9.154898637212687</v>
      </c>
      <c r="I165" s="34">
        <f t="shared" si="65"/>
        <v>10.284909155512702</v>
      </c>
      <c r="J165" s="34">
        <f t="shared" si="66"/>
        <v>19.485705076302384</v>
      </c>
      <c r="K165" s="53" t="str">
        <f t="shared" si="78"/>
        <v>19h29m</v>
      </c>
      <c r="L165" s="35">
        <f t="shared" si="67"/>
        <v>20.23387518601947</v>
      </c>
      <c r="M165" s="46" t="str">
        <f t="shared" si="79"/>
        <v>20h14m</v>
      </c>
      <c r="N165" s="34">
        <f t="shared" si="68"/>
        <v>21.09170074479889</v>
      </c>
      <c r="O165" s="47" t="str">
        <f t="shared" si="80"/>
        <v>21h5m</v>
      </c>
      <c r="P165" s="35">
        <f t="shared" si="69"/>
        <v>22.2217112630989</v>
      </c>
      <c r="Q165" s="45" t="str">
        <f t="shared" si="81"/>
        <v>22h13m</v>
      </c>
      <c r="R165" s="34">
        <f t="shared" si="82"/>
        <v>3.4301816889745957</v>
      </c>
      <c r="S165" s="51" t="str">
        <f t="shared" si="83"/>
        <v>3,4h</v>
      </c>
      <c r="T165" s="34">
        <f t="shared" si="70"/>
        <v>1.651892952073496</v>
      </c>
      <c r="U165" s="45" t="str">
        <f t="shared" si="84"/>
        <v>1h39m</v>
      </c>
      <c r="V165" s="35">
        <f t="shared" si="71"/>
        <v>2.7819034703735106</v>
      </c>
      <c r="W165" s="47" t="str">
        <f t="shared" si="85"/>
        <v>2h46m</v>
      </c>
      <c r="X165" s="35">
        <f t="shared" si="72"/>
        <v>3.6397290291529245</v>
      </c>
      <c r="Y165" s="46" t="str">
        <f t="shared" si="86"/>
        <v>3h38m</v>
      </c>
      <c r="Z165" s="34">
        <f t="shared" si="73"/>
        <v>4.387899138870012</v>
      </c>
      <c r="AA165" s="48" t="str">
        <f t="shared" si="87"/>
        <v>4h23m</v>
      </c>
      <c r="AB165" s="60"/>
      <c r="AC165" s="21">
        <f t="shared" si="89"/>
        <v>19.485705076302384</v>
      </c>
      <c r="AD165" s="21">
        <f t="shared" si="88"/>
        <v>22.2217112630989</v>
      </c>
      <c r="AE165" s="21">
        <f t="shared" si="90"/>
        <v>25.651892952073496</v>
      </c>
      <c r="AF165" s="55">
        <f t="shared" si="91"/>
        <v>28.38789913887001</v>
      </c>
      <c r="AG165" s="31">
        <v>24</v>
      </c>
    </row>
    <row r="166" spans="1:33" ht="11.25">
      <c r="A166" s="40">
        <f t="shared" si="92"/>
        <v>40311</v>
      </c>
      <c r="B166" s="39">
        <f t="shared" si="74"/>
        <v>2455329.5</v>
      </c>
      <c r="C166" s="35">
        <f t="shared" si="75"/>
        <v>4010.6483221301996</v>
      </c>
      <c r="D166" s="35">
        <f t="shared" si="76"/>
        <v>0.06358801179503303</v>
      </c>
      <c r="E166" s="34">
        <f t="shared" si="62"/>
        <v>18.565374304214693</v>
      </c>
      <c r="F166" s="34">
        <f t="shared" si="77"/>
        <v>7.572994621584904</v>
      </c>
      <c r="G166" s="34">
        <f t="shared" si="63"/>
        <v>8.325112836107902</v>
      </c>
      <c r="H166" s="34">
        <f t="shared" si="64"/>
        <v>9.190493182858315</v>
      </c>
      <c r="I166" s="34">
        <f t="shared" si="65"/>
        <v>10.343266371294348</v>
      </c>
      <c r="J166" s="34">
        <f t="shared" si="66"/>
        <v>19.50940660978987</v>
      </c>
      <c r="K166" s="53" t="str">
        <f t="shared" si="78"/>
        <v>19h30m</v>
      </c>
      <c r="L166" s="35">
        <f t="shared" si="67"/>
        <v>20.26152482431287</v>
      </c>
      <c r="M166" s="46" t="str">
        <f t="shared" si="79"/>
        <v>20h15m</v>
      </c>
      <c r="N166" s="34">
        <f t="shared" si="68"/>
        <v>21.12690517106328</v>
      </c>
      <c r="O166" s="47" t="str">
        <f t="shared" si="80"/>
        <v>21h7m</v>
      </c>
      <c r="P166" s="35">
        <f t="shared" si="69"/>
        <v>22.279678359499314</v>
      </c>
      <c r="Q166" s="45" t="str">
        <f t="shared" si="81"/>
        <v>22h16m</v>
      </c>
      <c r="R166" s="34">
        <f t="shared" si="82"/>
        <v>3.313467257411305</v>
      </c>
      <c r="S166" s="51" t="str">
        <f t="shared" si="83"/>
        <v>3,3h</v>
      </c>
      <c r="T166" s="34">
        <f t="shared" si="70"/>
        <v>1.593145616910619</v>
      </c>
      <c r="U166" s="45" t="str">
        <f t="shared" si="84"/>
        <v>1h35m</v>
      </c>
      <c r="V166" s="35">
        <f t="shared" si="71"/>
        <v>2.7459188053466517</v>
      </c>
      <c r="W166" s="47" t="str">
        <f t="shared" si="85"/>
        <v>2h44m</v>
      </c>
      <c r="X166" s="35">
        <f t="shared" si="72"/>
        <v>3.611299152097065</v>
      </c>
      <c r="Y166" s="46" t="str">
        <f t="shared" si="86"/>
        <v>3h36m</v>
      </c>
      <c r="Z166" s="34">
        <f t="shared" si="73"/>
        <v>4.363417366620063</v>
      </c>
      <c r="AA166" s="48" t="str">
        <f t="shared" si="87"/>
        <v>4h21m</v>
      </c>
      <c r="AB166" s="60"/>
      <c r="AC166" s="21">
        <f t="shared" si="89"/>
        <v>19.50940660978987</v>
      </c>
      <c r="AD166" s="21">
        <f t="shared" si="88"/>
        <v>22.279678359499314</v>
      </c>
      <c r="AE166" s="21">
        <f t="shared" si="90"/>
        <v>25.59314561691062</v>
      </c>
      <c r="AF166" s="55">
        <f t="shared" si="91"/>
        <v>28.363417366620062</v>
      </c>
      <c r="AG166" s="31">
        <v>24</v>
      </c>
    </row>
    <row r="167" spans="1:33" ht="11.25">
      <c r="A167" s="40">
        <f t="shared" si="92"/>
        <v>40312</v>
      </c>
      <c r="B167" s="39">
        <f t="shared" si="74"/>
        <v>2455330.5</v>
      </c>
      <c r="C167" s="35">
        <f t="shared" si="75"/>
        <v>4011.6339694817993</v>
      </c>
      <c r="D167" s="35">
        <f t="shared" si="76"/>
        <v>0.06381616468701416</v>
      </c>
      <c r="E167" s="34">
        <f t="shared" si="62"/>
        <v>18.810305623976202</v>
      </c>
      <c r="F167" s="34">
        <f t="shared" si="77"/>
        <v>7.596691579788072</v>
      </c>
      <c r="G167" s="34">
        <f t="shared" si="63"/>
        <v>8.352772913445245</v>
      </c>
      <c r="H167" s="34">
        <f t="shared" si="64"/>
        <v>9.225805149778603</v>
      </c>
      <c r="I167" s="34">
        <f t="shared" si="65"/>
        <v>10.402533251541158</v>
      </c>
      <c r="J167" s="34">
        <f t="shared" si="66"/>
        <v>19.532875415101056</v>
      </c>
      <c r="K167" s="53" t="str">
        <f t="shared" si="78"/>
        <v>19h31m</v>
      </c>
      <c r="L167" s="35">
        <f t="shared" si="67"/>
        <v>20.288956748758228</v>
      </c>
      <c r="M167" s="46" t="str">
        <f t="shared" si="79"/>
        <v>20h17m</v>
      </c>
      <c r="N167" s="34">
        <f t="shared" si="68"/>
        <v>21.161988985091586</v>
      </c>
      <c r="O167" s="47" t="str">
        <f t="shared" si="80"/>
        <v>21h9m</v>
      </c>
      <c r="P167" s="35">
        <f t="shared" si="69"/>
        <v>22.338717086854142</v>
      </c>
      <c r="Q167" s="45" t="str">
        <f t="shared" si="81"/>
        <v>22h20m</v>
      </c>
      <c r="R167" s="34">
        <f t="shared" si="82"/>
        <v>3.1949334969176855</v>
      </c>
      <c r="S167" s="51" t="str">
        <f t="shared" si="83"/>
        <v>3,2h</v>
      </c>
      <c r="T167" s="34">
        <f t="shared" si="70"/>
        <v>1.5336505837718282</v>
      </c>
      <c r="U167" s="45" t="str">
        <f t="shared" si="84"/>
        <v>1h32m</v>
      </c>
      <c r="V167" s="35">
        <f t="shared" si="71"/>
        <v>2.7103786855343825</v>
      </c>
      <c r="W167" s="47" t="str">
        <f t="shared" si="85"/>
        <v>2h42m</v>
      </c>
      <c r="X167" s="35">
        <f t="shared" si="72"/>
        <v>3.583410921867741</v>
      </c>
      <c r="Y167" s="46" t="str">
        <f t="shared" si="86"/>
        <v>3h35m</v>
      </c>
      <c r="Z167" s="34">
        <f t="shared" si="73"/>
        <v>4.339492255524914</v>
      </c>
      <c r="AA167" s="48" t="str">
        <f t="shared" si="87"/>
        <v>4h20m</v>
      </c>
      <c r="AB167" s="60"/>
      <c r="AC167" s="21">
        <f t="shared" si="89"/>
        <v>19.532875415101056</v>
      </c>
      <c r="AD167" s="21">
        <f t="shared" si="88"/>
        <v>22.338717086854142</v>
      </c>
      <c r="AE167" s="21">
        <f t="shared" si="90"/>
        <v>25.533650583771827</v>
      </c>
      <c r="AF167" s="55">
        <f t="shared" si="91"/>
        <v>28.339492255524913</v>
      </c>
      <c r="AG167" s="31">
        <v>24</v>
      </c>
    </row>
    <row r="168" spans="1:33" ht="11.25">
      <c r="A168" s="40">
        <f t="shared" si="92"/>
        <v>40313</v>
      </c>
      <c r="B168" s="39">
        <f t="shared" si="74"/>
        <v>2455331.5</v>
      </c>
      <c r="C168" s="35">
        <f t="shared" si="75"/>
        <v>4012.619616833399</v>
      </c>
      <c r="D168" s="35">
        <f t="shared" si="76"/>
        <v>0.06388335193304269</v>
      </c>
      <c r="E168" s="34">
        <f t="shared" si="62"/>
        <v>19.049677743057355</v>
      </c>
      <c r="F168" s="34">
        <f t="shared" si="77"/>
        <v>7.6199809922902</v>
      </c>
      <c r="G168" s="34">
        <f t="shared" si="63"/>
        <v>8.380035679552803</v>
      </c>
      <c r="H168" s="34">
        <f t="shared" si="64"/>
        <v>9.260810574469351</v>
      </c>
      <c r="I168" s="34">
        <f t="shared" si="65"/>
        <v>10.462789927729236</v>
      </c>
      <c r="J168" s="34">
        <f t="shared" si="66"/>
        <v>19.55609764035716</v>
      </c>
      <c r="K168" s="53" t="str">
        <f t="shared" si="78"/>
        <v>19h33m</v>
      </c>
      <c r="L168" s="35">
        <f t="shared" si="67"/>
        <v>20.31615232761976</v>
      </c>
      <c r="M168" s="46" t="str">
        <f t="shared" si="79"/>
        <v>20h18m</v>
      </c>
      <c r="N168" s="34">
        <f t="shared" si="68"/>
        <v>21.19692722253631</v>
      </c>
      <c r="O168" s="47" t="str">
        <f t="shared" si="80"/>
        <v>21h11m</v>
      </c>
      <c r="P168" s="35">
        <f t="shared" si="69"/>
        <v>22.398906575796193</v>
      </c>
      <c r="Q168" s="45" t="str">
        <f t="shared" si="81"/>
        <v>22h23m</v>
      </c>
      <c r="R168" s="34">
        <f t="shared" si="82"/>
        <v>3.074420144541528</v>
      </c>
      <c r="S168" s="51" t="str">
        <f t="shared" si="83"/>
        <v>3,1h</v>
      </c>
      <c r="T168" s="34">
        <f t="shared" si="70"/>
        <v>1.473326720337721</v>
      </c>
      <c r="U168" s="45" t="str">
        <f t="shared" si="84"/>
        <v>1h28m</v>
      </c>
      <c r="V168" s="35">
        <f t="shared" si="71"/>
        <v>2.6753060735976057</v>
      </c>
      <c r="W168" s="47" t="str">
        <f t="shared" si="85"/>
        <v>2h40m</v>
      </c>
      <c r="X168" s="35">
        <f t="shared" si="72"/>
        <v>3.5560809685141543</v>
      </c>
      <c r="Y168" s="46" t="str">
        <f t="shared" si="86"/>
        <v>3h33m</v>
      </c>
      <c r="Z168" s="34">
        <f t="shared" si="73"/>
        <v>4.316135655776757</v>
      </c>
      <c r="AA168" s="48" t="str">
        <f t="shared" si="87"/>
        <v>4h18m</v>
      </c>
      <c r="AB168" s="60"/>
      <c r="AC168" s="21">
        <f t="shared" si="89"/>
        <v>19.55609764035716</v>
      </c>
      <c r="AD168" s="21">
        <f t="shared" si="88"/>
        <v>22.398906575796193</v>
      </c>
      <c r="AE168" s="21">
        <f t="shared" si="90"/>
        <v>25.47332672033772</v>
      </c>
      <c r="AF168" s="55">
        <f t="shared" si="91"/>
        <v>28.31613565577676</v>
      </c>
      <c r="AG168" s="31">
        <v>24</v>
      </c>
    </row>
    <row r="169" spans="1:33" ht="11.25">
      <c r="A169" s="40">
        <f t="shared" si="92"/>
        <v>40314</v>
      </c>
      <c r="B169" s="39">
        <f t="shared" si="74"/>
        <v>2455332.5</v>
      </c>
      <c r="C169" s="35">
        <f t="shared" si="75"/>
        <v>4013.6052641849997</v>
      </c>
      <c r="D169" s="35">
        <f t="shared" si="76"/>
        <v>0.06379079018127568</v>
      </c>
      <c r="E169" s="34">
        <f t="shared" si="62"/>
        <v>19.283419917384478</v>
      </c>
      <c r="F169" s="34">
        <f t="shared" si="77"/>
        <v>7.642849871909472</v>
      </c>
      <c r="G169" s="34">
        <f t="shared" si="63"/>
        <v>8.406883146370038</v>
      </c>
      <c r="H169" s="34">
        <f t="shared" si="64"/>
        <v>9.29548443486423</v>
      </c>
      <c r="I169" s="34">
        <f t="shared" si="65"/>
        <v>10.524131680758584</v>
      </c>
      <c r="J169" s="34">
        <f t="shared" si="66"/>
        <v>19.579059081728197</v>
      </c>
      <c r="K169" s="53" t="str">
        <f t="shared" si="78"/>
        <v>19h34m</v>
      </c>
      <c r="L169" s="35">
        <f t="shared" si="67"/>
        <v>20.343092356188762</v>
      </c>
      <c r="M169" s="46" t="str">
        <f t="shared" si="79"/>
        <v>20h20m</v>
      </c>
      <c r="N169" s="34">
        <f t="shared" si="68"/>
        <v>21.231693644682952</v>
      </c>
      <c r="O169" s="47" t="str">
        <f t="shared" si="80"/>
        <v>21h13m</v>
      </c>
      <c r="P169" s="35">
        <f t="shared" si="69"/>
        <v>22.46034089057731</v>
      </c>
      <c r="Q169" s="45" t="str">
        <f t="shared" si="81"/>
        <v>22h27m</v>
      </c>
      <c r="R169" s="34">
        <f t="shared" si="82"/>
        <v>2.9517366384828296</v>
      </c>
      <c r="S169" s="51" t="str">
        <f t="shared" si="83"/>
        <v>3h</v>
      </c>
      <c r="T169" s="34">
        <f t="shared" si="70"/>
        <v>1.41207752906014</v>
      </c>
      <c r="U169" s="45" t="str">
        <f t="shared" si="84"/>
        <v>1h24m</v>
      </c>
      <c r="V169" s="35">
        <f t="shared" si="71"/>
        <v>2.6407247749544944</v>
      </c>
      <c r="W169" s="47" t="str">
        <f t="shared" si="85"/>
        <v>2h38m</v>
      </c>
      <c r="X169" s="35">
        <f t="shared" si="72"/>
        <v>3.529326063448686</v>
      </c>
      <c r="Y169" s="46" t="str">
        <f t="shared" si="86"/>
        <v>3h31m</v>
      </c>
      <c r="Z169" s="34">
        <f t="shared" si="73"/>
        <v>4.293359337909252</v>
      </c>
      <c r="AA169" s="48" t="str">
        <f t="shared" si="87"/>
        <v>4h17m</v>
      </c>
      <c r="AB169" s="60"/>
      <c r="AC169" s="21">
        <f t="shared" si="89"/>
        <v>19.579059081728197</v>
      </c>
      <c r="AD169" s="21">
        <f t="shared" si="88"/>
        <v>22.46034089057731</v>
      </c>
      <c r="AE169" s="21">
        <f t="shared" si="90"/>
        <v>25.41207752906014</v>
      </c>
      <c r="AF169" s="55">
        <f t="shared" si="91"/>
        <v>28.29335933790925</v>
      </c>
      <c r="AG169" s="31">
        <v>24</v>
      </c>
    </row>
    <row r="170" spans="1:33" ht="11.25">
      <c r="A170" s="40">
        <f t="shared" si="92"/>
        <v>40315</v>
      </c>
      <c r="B170" s="39">
        <f t="shared" si="74"/>
        <v>2455333.5</v>
      </c>
      <c r="C170" s="35">
        <f t="shared" si="75"/>
        <v>4014.5909115365994</v>
      </c>
      <c r="D170" s="35">
        <f t="shared" si="76"/>
        <v>0.06353991006109702</v>
      </c>
      <c r="E170" s="34">
        <f t="shared" si="62"/>
        <v>19.511463066758623</v>
      </c>
      <c r="F170" s="34">
        <f t="shared" si="77"/>
        <v>7.665285111913462</v>
      </c>
      <c r="G170" s="34">
        <f t="shared" si="63"/>
        <v>8.433296985805738</v>
      </c>
      <c r="H170" s="34">
        <f t="shared" si="64"/>
        <v>9.329800625673217</v>
      </c>
      <c r="I170" s="34">
        <f t="shared" si="65"/>
        <v>10.586672904719476</v>
      </c>
      <c r="J170" s="34">
        <f t="shared" si="66"/>
        <v>19.601745201852367</v>
      </c>
      <c r="K170" s="53" t="str">
        <f t="shared" si="78"/>
        <v>19h36m</v>
      </c>
      <c r="L170" s="35">
        <f t="shared" si="67"/>
        <v>20.369757075744644</v>
      </c>
      <c r="M170" s="46" t="str">
        <f t="shared" si="79"/>
        <v>20h22m</v>
      </c>
      <c r="N170" s="34">
        <f t="shared" si="68"/>
        <v>21.26626071561212</v>
      </c>
      <c r="O170" s="47" t="str">
        <f t="shared" si="80"/>
        <v>21h15m</v>
      </c>
      <c r="P170" s="35">
        <f t="shared" si="69"/>
        <v>22.523132994658383</v>
      </c>
      <c r="Q170" s="45" t="str">
        <f t="shared" si="81"/>
        <v>22h31m</v>
      </c>
      <c r="R170" s="34">
        <f t="shared" si="82"/>
        <v>2.826654190561044</v>
      </c>
      <c r="S170" s="51" t="str">
        <f t="shared" si="83"/>
        <v>2,8h</v>
      </c>
      <c r="T170" s="34">
        <f t="shared" si="70"/>
        <v>1.3497871852194268</v>
      </c>
      <c r="U170" s="45" t="str">
        <f t="shared" si="84"/>
        <v>1h20m</v>
      </c>
      <c r="V170" s="35">
        <f t="shared" si="71"/>
        <v>2.606659464265686</v>
      </c>
      <c r="W170" s="47" t="str">
        <f t="shared" si="85"/>
        <v>2h36m</v>
      </c>
      <c r="X170" s="35">
        <f t="shared" si="72"/>
        <v>3.503163104133165</v>
      </c>
      <c r="Y170" s="46" t="str">
        <f t="shared" si="86"/>
        <v>3h30m</v>
      </c>
      <c r="Z170" s="34">
        <f t="shared" si="73"/>
        <v>4.27117497802544</v>
      </c>
      <c r="AA170" s="48" t="str">
        <f t="shared" si="87"/>
        <v>4h16m</v>
      </c>
      <c r="AB170" s="60"/>
      <c r="AC170" s="21">
        <f t="shared" si="89"/>
        <v>19.601745201852367</v>
      </c>
      <c r="AD170" s="21">
        <f t="shared" si="88"/>
        <v>22.523132994658383</v>
      </c>
      <c r="AE170" s="21">
        <f t="shared" si="90"/>
        <v>25.349787185219427</v>
      </c>
      <c r="AF170" s="55">
        <f t="shared" si="91"/>
        <v>28.271174978025442</v>
      </c>
      <c r="AG170" s="31">
        <v>24</v>
      </c>
    </row>
    <row r="171" spans="1:33" ht="11.25">
      <c r="A171" s="40">
        <f t="shared" si="92"/>
        <v>40316</v>
      </c>
      <c r="B171" s="39">
        <f t="shared" si="74"/>
        <v>2455334.5</v>
      </c>
      <c r="C171" s="35">
        <f t="shared" si="75"/>
        <v>4015.576558888199</v>
      </c>
      <c r="D171" s="35">
        <f t="shared" si="76"/>
        <v>0.06313235409884288</v>
      </c>
      <c r="E171" s="34">
        <f t="shared" si="62"/>
        <v>19.733739795271596</v>
      </c>
      <c r="F171" s="34">
        <f t="shared" si="77"/>
        <v>7.687273503925813</v>
      </c>
      <c r="G171" s="34">
        <f t="shared" si="63"/>
        <v>8.459258549450233</v>
      </c>
      <c r="H171" s="34">
        <f t="shared" si="64"/>
        <v>9.363731936645005</v>
      </c>
      <c r="I171" s="34">
        <f t="shared" si="65"/>
        <v>10.650552459351852</v>
      </c>
      <c r="J171" s="34">
        <f t="shared" si="66"/>
        <v>19.62414114982697</v>
      </c>
      <c r="K171" s="53" t="str">
        <f t="shared" si="78"/>
        <v>19h37m</v>
      </c>
      <c r="L171" s="35">
        <f t="shared" si="67"/>
        <v>20.39612619535139</v>
      </c>
      <c r="M171" s="46" t="str">
        <f t="shared" si="79"/>
        <v>20h23m</v>
      </c>
      <c r="N171" s="34">
        <f t="shared" si="68"/>
        <v>21.30059958254616</v>
      </c>
      <c r="O171" s="47" t="str">
        <f t="shared" si="80"/>
        <v>21h18m</v>
      </c>
      <c r="P171" s="35">
        <f t="shared" si="69"/>
        <v>22.587420105253006</v>
      </c>
      <c r="Q171" s="45" t="str">
        <f t="shared" si="81"/>
        <v>22h35m</v>
      </c>
      <c r="R171" s="34">
        <f t="shared" si="82"/>
        <v>2.698895081296299</v>
      </c>
      <c r="S171" s="51" t="str">
        <f t="shared" si="83"/>
        <v>2,7h</v>
      </c>
      <c r="T171" s="34">
        <f t="shared" si="70"/>
        <v>1.2863151865493052</v>
      </c>
      <c r="U171" s="45" t="str">
        <f t="shared" si="84"/>
        <v>1h17m</v>
      </c>
      <c r="V171" s="35">
        <f t="shared" si="71"/>
        <v>2.573135709256152</v>
      </c>
      <c r="W171" s="47" t="str">
        <f t="shared" si="85"/>
        <v>2h34m</v>
      </c>
      <c r="X171" s="35">
        <f t="shared" si="72"/>
        <v>3.477609096450924</v>
      </c>
      <c r="Y171" s="46" t="str">
        <f t="shared" si="86"/>
        <v>3h28m</v>
      </c>
      <c r="Z171" s="34">
        <f t="shared" si="73"/>
        <v>4.249594141975344</v>
      </c>
      <c r="AA171" s="48" t="str">
        <f t="shared" si="87"/>
        <v>4h14m</v>
      </c>
      <c r="AB171" s="60"/>
      <c r="AC171" s="21">
        <f t="shared" si="89"/>
        <v>19.62414114982697</v>
      </c>
      <c r="AD171" s="21">
        <f t="shared" si="88"/>
        <v>22.587420105253006</v>
      </c>
      <c r="AE171" s="21">
        <f t="shared" si="90"/>
        <v>25.286315186549306</v>
      </c>
      <c r="AF171" s="55">
        <f t="shared" si="91"/>
        <v>28.249594141975344</v>
      </c>
      <c r="AG171" s="31">
        <v>24</v>
      </c>
    </row>
    <row r="172" spans="1:33" ht="11.25">
      <c r="A172" s="40">
        <f t="shared" si="92"/>
        <v>40317</v>
      </c>
      <c r="B172" s="39">
        <f t="shared" si="74"/>
        <v>2455335.5</v>
      </c>
      <c r="C172" s="35">
        <f t="shared" si="75"/>
        <v>4016.5622062397997</v>
      </c>
      <c r="D172" s="35">
        <f t="shared" si="76"/>
        <v>0.0625699743754655</v>
      </c>
      <c r="E172" s="34">
        <f t="shared" si="62"/>
        <v>19.950184411224104</v>
      </c>
      <c r="F172" s="34">
        <f t="shared" si="77"/>
        <v>7.708801757147564</v>
      </c>
      <c r="G172" s="34">
        <f t="shared" si="63"/>
        <v>8.484748890985408</v>
      </c>
      <c r="H172" s="34">
        <f t="shared" si="64"/>
        <v>9.397250034436055</v>
      </c>
      <c r="I172" s="34">
        <f t="shared" si="65"/>
        <v>10.715941047754878</v>
      </c>
      <c r="J172" s="34">
        <f t="shared" si="66"/>
        <v>19.6462317827721</v>
      </c>
      <c r="K172" s="53" t="str">
        <f t="shared" si="78"/>
        <v>19h38m</v>
      </c>
      <c r="L172" s="35">
        <f t="shared" si="67"/>
        <v>20.422178916609944</v>
      </c>
      <c r="M172" s="46" t="str">
        <f t="shared" si="79"/>
        <v>20h25m</v>
      </c>
      <c r="N172" s="34">
        <f t="shared" si="68"/>
        <v>21.33468006006059</v>
      </c>
      <c r="O172" s="47" t="str">
        <f t="shared" si="80"/>
        <v>21h20m</v>
      </c>
      <c r="P172" s="35">
        <f t="shared" si="69"/>
        <v>22.653371073379414</v>
      </c>
      <c r="Q172" s="45" t="str">
        <f t="shared" si="81"/>
        <v>22h39m</v>
      </c>
      <c r="R172" s="34">
        <f t="shared" si="82"/>
        <v>2.568117904490242</v>
      </c>
      <c r="S172" s="51" t="str">
        <f t="shared" si="83"/>
        <v>2,6h</v>
      </c>
      <c r="T172" s="34">
        <f t="shared" si="70"/>
        <v>1.2214889778696563</v>
      </c>
      <c r="U172" s="45" t="str">
        <f t="shared" si="84"/>
        <v>1h13m</v>
      </c>
      <c r="V172" s="35">
        <f t="shared" si="71"/>
        <v>2.540179991188479</v>
      </c>
      <c r="W172" s="47" t="str">
        <f t="shared" si="85"/>
        <v>2h32m</v>
      </c>
      <c r="X172" s="35">
        <f t="shared" si="72"/>
        <v>3.4526811346391266</v>
      </c>
      <c r="Y172" s="46" t="str">
        <f t="shared" si="86"/>
        <v>3h27m</v>
      </c>
      <c r="Z172" s="34">
        <f t="shared" si="73"/>
        <v>4.22862826847697</v>
      </c>
      <c r="AA172" s="48" t="str">
        <f t="shared" si="87"/>
        <v>4h13m</v>
      </c>
      <c r="AB172" s="60"/>
      <c r="AC172" s="21">
        <f t="shared" si="89"/>
        <v>19.6462317827721</v>
      </c>
      <c r="AD172" s="21">
        <f t="shared" si="88"/>
        <v>22.653371073379414</v>
      </c>
      <c r="AE172" s="21">
        <f t="shared" si="90"/>
        <v>25.221488977869654</v>
      </c>
      <c r="AF172" s="55">
        <f t="shared" si="91"/>
        <v>28.22862826847697</v>
      </c>
      <c r="AG172" s="31">
        <v>24</v>
      </c>
    </row>
    <row r="173" spans="1:33" ht="11.25">
      <c r="A173" s="40">
        <f t="shared" si="92"/>
        <v>40318</v>
      </c>
      <c r="B173" s="39">
        <f t="shared" si="74"/>
        <v>2455336.5</v>
      </c>
      <c r="C173" s="35">
        <f t="shared" si="75"/>
        <v>4017.5478535913994</v>
      </c>
      <c r="D173" s="35">
        <f t="shared" si="76"/>
        <v>0.06185482992903243</v>
      </c>
      <c r="E173" s="34">
        <f t="shared" si="62"/>
        <v>20.16073294654035</v>
      </c>
      <c r="F173" s="34">
        <f t="shared" si="77"/>
        <v>7.7298565188891715</v>
      </c>
      <c r="G173" s="34">
        <f t="shared" si="63"/>
        <v>8.509748791407025</v>
      </c>
      <c r="H173" s="34">
        <f t="shared" si="64"/>
        <v>9.430325448854184</v>
      </c>
      <c r="I173" s="34">
        <f t="shared" si="65"/>
        <v>10.783051629921944</v>
      </c>
      <c r="J173" s="34">
        <f t="shared" si="66"/>
        <v>19.66800168896014</v>
      </c>
      <c r="K173" s="53" t="str">
        <f t="shared" si="78"/>
        <v>19h40m</v>
      </c>
      <c r="L173" s="35">
        <f t="shared" si="67"/>
        <v>20.447893961477995</v>
      </c>
      <c r="M173" s="46" t="str">
        <f t="shared" si="79"/>
        <v>20h26m</v>
      </c>
      <c r="N173" s="34">
        <f t="shared" si="68"/>
        <v>21.36847061892515</v>
      </c>
      <c r="O173" s="47" t="str">
        <f t="shared" si="80"/>
        <v>21h22m</v>
      </c>
      <c r="P173" s="35">
        <f t="shared" si="69"/>
        <v>22.72119679999291</v>
      </c>
      <c r="Q173" s="45" t="str">
        <f t="shared" si="81"/>
        <v>22h43m</v>
      </c>
      <c r="R173" s="34">
        <f t="shared" si="82"/>
        <v>2.433896740156113</v>
      </c>
      <c r="S173" s="51" t="str">
        <f t="shared" si="83"/>
        <v>2,4h</v>
      </c>
      <c r="T173" s="34">
        <f t="shared" si="70"/>
        <v>1.1550935401490232</v>
      </c>
      <c r="U173" s="45" t="str">
        <f t="shared" si="84"/>
        <v>1h9m</v>
      </c>
      <c r="V173" s="35">
        <f t="shared" si="71"/>
        <v>2.5078197212167836</v>
      </c>
      <c r="W173" s="47" t="str">
        <f t="shared" si="85"/>
        <v>2h30m</v>
      </c>
      <c r="X173" s="35">
        <f t="shared" si="72"/>
        <v>3.428396378663942</v>
      </c>
      <c r="Y173" s="46" t="str">
        <f t="shared" si="86"/>
        <v>3h25m</v>
      </c>
      <c r="Z173" s="34">
        <f t="shared" si="73"/>
        <v>4.208288651181796</v>
      </c>
      <c r="AA173" s="48" t="str">
        <f t="shared" si="87"/>
        <v>4h12m</v>
      </c>
      <c r="AB173" s="60"/>
      <c r="AC173" s="21">
        <f t="shared" si="89"/>
        <v>19.66800168896014</v>
      </c>
      <c r="AD173" s="21">
        <f t="shared" si="88"/>
        <v>22.72119679999291</v>
      </c>
      <c r="AE173" s="21">
        <f t="shared" si="90"/>
        <v>25.155093540149025</v>
      </c>
      <c r="AF173" s="55">
        <f t="shared" si="91"/>
        <v>28.208288651181796</v>
      </c>
      <c r="AG173" s="31">
        <v>24</v>
      </c>
    </row>
    <row r="174" spans="1:33" ht="11.25">
      <c r="A174" s="40">
        <f t="shared" si="92"/>
        <v>40319</v>
      </c>
      <c r="B174" s="39">
        <f t="shared" si="74"/>
        <v>2455337.5</v>
      </c>
      <c r="C174" s="35">
        <f t="shared" si="75"/>
        <v>4018.5335009429996</v>
      </c>
      <c r="D174" s="35">
        <f t="shared" si="76"/>
        <v>0.06098918390525253</v>
      </c>
      <c r="E174" s="34">
        <f t="shared" si="62"/>
        <v>20.36532317567309</v>
      </c>
      <c r="F174" s="34">
        <f t="shared" si="77"/>
        <v>7.750424396400736</v>
      </c>
      <c r="G174" s="34">
        <f t="shared" si="63"/>
        <v>8.534238787162842</v>
      </c>
      <c r="H174" s="34">
        <f t="shared" si="64"/>
        <v>9.462927564333512</v>
      </c>
      <c r="I174" s="34">
        <f t="shared" si="65"/>
        <v>10.85215453466149</v>
      </c>
      <c r="J174" s="34">
        <f t="shared" si="66"/>
        <v>19.689435212495482</v>
      </c>
      <c r="K174" s="53" t="str">
        <f t="shared" si="78"/>
        <v>19h41m</v>
      </c>
      <c r="L174" s="35">
        <f t="shared" si="67"/>
        <v>20.47324960325759</v>
      </c>
      <c r="M174" s="46" t="str">
        <f t="shared" si="79"/>
        <v>20h28m</v>
      </c>
      <c r="N174" s="34">
        <f t="shared" si="68"/>
        <v>21.40193838042826</v>
      </c>
      <c r="O174" s="47" t="str">
        <f t="shared" si="80"/>
        <v>21h24m</v>
      </c>
      <c r="P174" s="35">
        <f t="shared" si="69"/>
        <v>22.791165350756238</v>
      </c>
      <c r="Q174" s="45" t="str">
        <f t="shared" si="81"/>
        <v>22h47m</v>
      </c>
      <c r="R174" s="34">
        <f t="shared" si="82"/>
        <v>2.295690930677019</v>
      </c>
      <c r="S174" s="51" t="str">
        <f t="shared" si="83"/>
        <v>2,3h</v>
      </c>
      <c r="T174" s="34">
        <f t="shared" si="70"/>
        <v>1.0868562814332567</v>
      </c>
      <c r="U174" s="45" t="str">
        <f t="shared" si="84"/>
        <v>1h5m</v>
      </c>
      <c r="V174" s="35">
        <f t="shared" si="71"/>
        <v>2.4760832517612354</v>
      </c>
      <c r="W174" s="47" t="str">
        <f t="shared" si="85"/>
        <v>2h28m</v>
      </c>
      <c r="X174" s="35">
        <f t="shared" si="72"/>
        <v>3.4047720289319057</v>
      </c>
      <c r="Y174" s="46" t="str">
        <f t="shared" si="86"/>
        <v>3h24m</v>
      </c>
      <c r="Z174" s="34">
        <f t="shared" si="73"/>
        <v>4.188586419694012</v>
      </c>
      <c r="AA174" s="48" t="str">
        <f t="shared" si="87"/>
        <v>4h11m</v>
      </c>
      <c r="AB174" s="60"/>
      <c r="AC174" s="21">
        <f t="shared" si="89"/>
        <v>19.689435212495482</v>
      </c>
      <c r="AD174" s="21">
        <f t="shared" si="88"/>
        <v>22.791165350756238</v>
      </c>
      <c r="AE174" s="21">
        <f t="shared" si="90"/>
        <v>25.086856281433256</v>
      </c>
      <c r="AF174" s="55">
        <f t="shared" si="91"/>
        <v>28.188586419694012</v>
      </c>
      <c r="AG174" s="31">
        <v>24</v>
      </c>
    </row>
    <row r="175" spans="1:33" ht="11.25">
      <c r="A175" s="40">
        <f t="shared" si="92"/>
        <v>40320</v>
      </c>
      <c r="B175" s="39">
        <f t="shared" si="74"/>
        <v>2455338.5</v>
      </c>
      <c r="C175" s="35">
        <f t="shared" si="75"/>
        <v>4019.5191482945993</v>
      </c>
      <c r="D175" s="35">
        <f t="shared" si="76"/>
        <v>0.059975500459500085</v>
      </c>
      <c r="E175" s="34">
        <f t="shared" si="62"/>
        <v>20.56389463399389</v>
      </c>
      <c r="F175" s="34">
        <f t="shared" si="77"/>
        <v>7.770491979979049</v>
      </c>
      <c r="G175" s="34">
        <f t="shared" si="63"/>
        <v>8.558199201296187</v>
      </c>
      <c r="H175" s="34">
        <f t="shared" si="64"/>
        <v>9.495024617589003</v>
      </c>
      <c r="I175" s="34">
        <f t="shared" si="65"/>
        <v>10.923600121990244</v>
      </c>
      <c r="J175" s="34">
        <f t="shared" si="66"/>
        <v>19.710516479519548</v>
      </c>
      <c r="K175" s="53" t="str">
        <f t="shared" si="78"/>
        <v>19h42m</v>
      </c>
      <c r="L175" s="35">
        <f t="shared" si="67"/>
        <v>20.498223700836686</v>
      </c>
      <c r="M175" s="46" t="str">
        <f t="shared" si="79"/>
        <v>20h29m</v>
      </c>
      <c r="N175" s="34">
        <f t="shared" si="68"/>
        <v>21.435049117129502</v>
      </c>
      <c r="O175" s="47" t="str">
        <f t="shared" si="80"/>
        <v>21h26m</v>
      </c>
      <c r="P175" s="35">
        <f t="shared" si="69"/>
        <v>22.863624621530743</v>
      </c>
      <c r="Q175" s="45" t="str">
        <f t="shared" si="81"/>
        <v>22h51m</v>
      </c>
      <c r="R175" s="34">
        <f t="shared" si="82"/>
        <v>2.1527997560195127</v>
      </c>
      <c r="S175" s="51" t="str">
        <f t="shared" si="83"/>
        <v>2,2h</v>
      </c>
      <c r="T175" s="34">
        <f t="shared" si="70"/>
        <v>1.0164243775502557</v>
      </c>
      <c r="U175" s="45" t="str">
        <f t="shared" si="84"/>
        <v>1h0m</v>
      </c>
      <c r="V175" s="35">
        <f t="shared" si="71"/>
        <v>2.444999881951497</v>
      </c>
      <c r="W175" s="47" t="str">
        <f t="shared" si="85"/>
        <v>2h26m</v>
      </c>
      <c r="X175" s="35">
        <f t="shared" si="72"/>
        <v>3.381825298244313</v>
      </c>
      <c r="Y175" s="46" t="str">
        <f t="shared" si="86"/>
        <v>3h22m</v>
      </c>
      <c r="Z175" s="34">
        <f t="shared" si="73"/>
        <v>4.169532519561451</v>
      </c>
      <c r="AA175" s="48" t="str">
        <f t="shared" si="87"/>
        <v>4h10m</v>
      </c>
      <c r="AB175" s="60"/>
      <c r="AC175" s="21">
        <f t="shared" si="89"/>
        <v>19.710516479519548</v>
      </c>
      <c r="AD175" s="21">
        <f t="shared" si="88"/>
        <v>22.863624621530743</v>
      </c>
      <c r="AE175" s="21">
        <f t="shared" si="90"/>
        <v>25.016424377550255</v>
      </c>
      <c r="AF175" s="55">
        <f t="shared" si="91"/>
        <v>28.16953251956145</v>
      </c>
      <c r="AG175" s="31">
        <v>24</v>
      </c>
    </row>
    <row r="176" spans="1:33" ht="11.25">
      <c r="A176" s="40">
        <f t="shared" si="92"/>
        <v>40321</v>
      </c>
      <c r="B176" s="39">
        <f t="shared" si="74"/>
        <v>2455339.5</v>
      </c>
      <c r="C176" s="35">
        <f t="shared" si="75"/>
        <v>4020.5047956462</v>
      </c>
      <c r="D176" s="35">
        <f t="shared" si="76"/>
        <v>0.05881644141419577</v>
      </c>
      <c r="E176" s="34">
        <f t="shared" si="62"/>
        <v>20.75638863566272</v>
      </c>
      <c r="F176" s="34">
        <f t="shared" si="77"/>
        <v>7.7900458673200745</v>
      </c>
      <c r="G176" s="34">
        <f t="shared" si="63"/>
        <v>8.581610177667953</v>
      </c>
      <c r="H176" s="34">
        <f t="shared" si="64"/>
        <v>9.52658370248982</v>
      </c>
      <c r="I176" s="34">
        <f t="shared" si="65"/>
        <v>10.997854139066156</v>
      </c>
      <c r="J176" s="34">
        <f t="shared" si="66"/>
        <v>19.73122942590588</v>
      </c>
      <c r="K176" s="53" t="str">
        <f t="shared" si="78"/>
        <v>19h43m</v>
      </c>
      <c r="L176" s="35">
        <f t="shared" si="67"/>
        <v>20.52279373625376</v>
      </c>
      <c r="M176" s="46" t="str">
        <f t="shared" si="79"/>
        <v>20h31m</v>
      </c>
      <c r="N176" s="34">
        <f t="shared" si="68"/>
        <v>21.467767261075625</v>
      </c>
      <c r="O176" s="47" t="str">
        <f t="shared" si="80"/>
        <v>21h28m</v>
      </c>
      <c r="P176" s="35">
        <f t="shared" si="69"/>
        <v>22.939037697651962</v>
      </c>
      <c r="Q176" s="45" t="str">
        <f t="shared" si="81"/>
        <v>22h56m</v>
      </c>
      <c r="R176" s="34">
        <f t="shared" si="82"/>
        <v>2.0042917218676863</v>
      </c>
      <c r="S176" s="51" t="str">
        <f t="shared" si="83"/>
        <v>2h</v>
      </c>
      <c r="T176" s="34">
        <f t="shared" si="70"/>
        <v>0.9433294195196481</v>
      </c>
      <c r="U176" s="45" t="str">
        <f t="shared" si="84"/>
        <v>0h56m</v>
      </c>
      <c r="V176" s="35">
        <f t="shared" si="71"/>
        <v>2.4145998560959847</v>
      </c>
      <c r="W176" s="47" t="str">
        <f t="shared" si="85"/>
        <v>2h24m</v>
      </c>
      <c r="X176" s="35">
        <f t="shared" si="72"/>
        <v>3.3595733809178516</v>
      </c>
      <c r="Y176" s="46" t="str">
        <f t="shared" si="86"/>
        <v>3h21m</v>
      </c>
      <c r="Z176" s="34">
        <f t="shared" si="73"/>
        <v>4.151137691265729</v>
      </c>
      <c r="AA176" s="48" t="str">
        <f t="shared" si="87"/>
        <v>4h9m</v>
      </c>
      <c r="AB176" s="60"/>
      <c r="AC176" s="21">
        <f t="shared" si="89"/>
        <v>19.73122942590588</v>
      </c>
      <c r="AD176" s="21">
        <f t="shared" si="88"/>
        <v>22.939037697651962</v>
      </c>
      <c r="AE176" s="21">
        <f t="shared" si="90"/>
        <v>24.94332941951965</v>
      </c>
      <c r="AF176" s="55">
        <f t="shared" si="91"/>
        <v>28.15113769126573</v>
      </c>
      <c r="AG176" s="31">
        <v>24</v>
      </c>
    </row>
    <row r="177" spans="1:33" ht="11.25">
      <c r="A177" s="40">
        <f t="shared" si="92"/>
        <v>40322</v>
      </c>
      <c r="B177" s="39">
        <f t="shared" si="74"/>
        <v>2455340.5</v>
      </c>
      <c r="C177" s="35">
        <f t="shared" si="75"/>
        <v>4021.4904429977996</v>
      </c>
      <c r="D177" s="35">
        <f t="shared" si="76"/>
        <v>0.05751486267552595</v>
      </c>
      <c r="E177" s="34">
        <f t="shared" si="62"/>
        <v>20.94274829097209</v>
      </c>
      <c r="F177" s="34">
        <f t="shared" si="77"/>
        <v>7.809072689075257</v>
      </c>
      <c r="G177" s="34">
        <f t="shared" si="63"/>
        <v>8.604451718309972</v>
      </c>
      <c r="H177" s="34">
        <f t="shared" si="64"/>
        <v>9.557570783279393</v>
      </c>
      <c r="I177" s="34">
        <f t="shared" si="65"/>
        <v>11.075555623769484</v>
      </c>
      <c r="J177" s="34">
        <f t="shared" si="66"/>
        <v>19.751557826399733</v>
      </c>
      <c r="K177" s="53" t="str">
        <f t="shared" si="78"/>
        <v>19h45m</v>
      </c>
      <c r="L177" s="35">
        <f t="shared" si="67"/>
        <v>20.54693685563445</v>
      </c>
      <c r="M177" s="46" t="str">
        <f t="shared" si="79"/>
        <v>20h32m</v>
      </c>
      <c r="N177" s="34">
        <f t="shared" si="68"/>
        <v>21.50005592060387</v>
      </c>
      <c r="O177" s="47" t="str">
        <f t="shared" si="80"/>
        <v>21h30m</v>
      </c>
      <c r="P177" s="35">
        <f t="shared" si="69"/>
        <v>23.018040761093957</v>
      </c>
      <c r="Q177" s="45" t="str">
        <f t="shared" si="81"/>
        <v>23h1m</v>
      </c>
      <c r="R177" s="34">
        <f t="shared" si="82"/>
        <v>1.8488887524610336</v>
      </c>
      <c r="S177" s="51" t="str">
        <f t="shared" si="83"/>
        <v>1,8h</v>
      </c>
      <c r="T177" s="34">
        <f t="shared" si="70"/>
        <v>0.8669295135549904</v>
      </c>
      <c r="U177" s="45" t="str">
        <f t="shared" si="84"/>
        <v>0h52m</v>
      </c>
      <c r="V177" s="35">
        <f t="shared" si="71"/>
        <v>2.3849143540450806</v>
      </c>
      <c r="W177" s="47" t="str">
        <f t="shared" si="85"/>
        <v>2h23m</v>
      </c>
      <c r="X177" s="35">
        <f t="shared" si="72"/>
        <v>3.3380334190145016</v>
      </c>
      <c r="Y177" s="46" t="str">
        <f t="shared" si="86"/>
        <v>3h20m</v>
      </c>
      <c r="Z177" s="34">
        <f t="shared" si="73"/>
        <v>4.133412448249217</v>
      </c>
      <c r="AA177" s="48" t="str">
        <f t="shared" si="87"/>
        <v>4h8m</v>
      </c>
      <c r="AB177" s="60"/>
      <c r="AC177" s="21">
        <f t="shared" si="89"/>
        <v>19.751557826399733</v>
      </c>
      <c r="AD177" s="21">
        <f t="shared" si="88"/>
        <v>23.018040761093957</v>
      </c>
      <c r="AE177" s="21">
        <f t="shared" si="90"/>
        <v>24.86692951355499</v>
      </c>
      <c r="AF177" s="55">
        <f t="shared" si="91"/>
        <v>28.133412448249217</v>
      </c>
      <c r="AG177" s="31">
        <v>24</v>
      </c>
    </row>
    <row r="178" spans="1:33" ht="11.25">
      <c r="A178" s="40">
        <f t="shared" si="92"/>
        <v>40323</v>
      </c>
      <c r="B178" s="39">
        <f t="shared" si="74"/>
        <v>2455341.5</v>
      </c>
      <c r="C178" s="35">
        <f t="shared" si="75"/>
        <v>4022.4760903493993</v>
      </c>
      <c r="D178" s="35">
        <f t="shared" si="76"/>
        <v>0.05607381041397278</v>
      </c>
      <c r="E178" s="34">
        <f t="shared" si="62"/>
        <v>21.122918523160173</v>
      </c>
      <c r="F178" s="34">
        <f t="shared" si="77"/>
        <v>7.827559135559111</v>
      </c>
      <c r="G178" s="34">
        <f t="shared" si="63"/>
        <v>8.62670372393961</v>
      </c>
      <c r="H178" s="34">
        <f t="shared" si="64"/>
        <v>9.58795071735206</v>
      </c>
      <c r="I178" s="34">
        <f t="shared" si="65"/>
        <v>11.157617716120116</v>
      </c>
      <c r="J178" s="34">
        <f t="shared" si="66"/>
        <v>19.77148532514514</v>
      </c>
      <c r="K178" s="53" t="str">
        <f t="shared" si="78"/>
        <v>19h46m</v>
      </c>
      <c r="L178" s="35">
        <f t="shared" si="67"/>
        <v>20.570629913525636</v>
      </c>
      <c r="M178" s="46" t="str">
        <f t="shared" si="79"/>
        <v>20h34m</v>
      </c>
      <c r="N178" s="34">
        <f t="shared" si="68"/>
        <v>21.531876906938084</v>
      </c>
      <c r="O178" s="47" t="str">
        <f t="shared" si="80"/>
        <v>21h31m</v>
      </c>
      <c r="P178" s="35">
        <f t="shared" si="69"/>
        <v>23.10154390570614</v>
      </c>
      <c r="Q178" s="45" t="str">
        <f t="shared" si="81"/>
        <v>23h6m</v>
      </c>
      <c r="R178" s="34">
        <f t="shared" si="82"/>
        <v>1.6847645677597702</v>
      </c>
      <c r="S178" s="51" t="str">
        <f t="shared" si="83"/>
        <v>1,7h</v>
      </c>
      <c r="T178" s="34">
        <f t="shared" si="70"/>
        <v>0.786308473465911</v>
      </c>
      <c r="U178" s="45" t="str">
        <f t="shared" si="84"/>
        <v>0h47m</v>
      </c>
      <c r="V178" s="35">
        <f t="shared" si="71"/>
        <v>2.3559754722339674</v>
      </c>
      <c r="W178" s="47" t="str">
        <f t="shared" si="85"/>
        <v>2h21m</v>
      </c>
      <c r="X178" s="35">
        <f t="shared" si="72"/>
        <v>3.3172224656464175</v>
      </c>
      <c r="Y178" s="46" t="str">
        <f t="shared" si="86"/>
        <v>3h19m</v>
      </c>
      <c r="Z178" s="34">
        <f t="shared" si="73"/>
        <v>4.116367054026916</v>
      </c>
      <c r="AA178" s="48" t="str">
        <f t="shared" si="87"/>
        <v>4h6m</v>
      </c>
      <c r="AB178" s="60"/>
      <c r="AC178" s="21">
        <f t="shared" si="89"/>
        <v>19.77148532514514</v>
      </c>
      <c r="AD178" s="21">
        <f t="shared" si="88"/>
        <v>23.10154390570614</v>
      </c>
      <c r="AE178" s="21">
        <f t="shared" si="90"/>
        <v>24.786308473465912</v>
      </c>
      <c r="AF178" s="55">
        <f t="shared" si="91"/>
        <v>28.116367054026917</v>
      </c>
      <c r="AG178" s="31">
        <v>24</v>
      </c>
    </row>
    <row r="179" spans="1:33" ht="11.25">
      <c r="A179" s="40">
        <f t="shared" si="92"/>
        <v>40324</v>
      </c>
      <c r="B179" s="39">
        <f t="shared" si="74"/>
        <v>2455342.5</v>
      </c>
      <c r="C179" s="35">
        <f t="shared" si="75"/>
        <v>4023.461737701</v>
      </c>
      <c r="D179" s="35">
        <f t="shared" si="76"/>
        <v>0.05449651701323049</v>
      </c>
      <c r="E179" s="34">
        <f t="shared" si="62"/>
        <v>21.29684608468824</v>
      </c>
      <c r="F179" s="34">
        <f t="shared" si="77"/>
        <v>7.84549198454406</v>
      </c>
      <c r="G179" s="34">
        <f t="shared" si="63"/>
        <v>8.648346037638879</v>
      </c>
      <c r="H179" s="34">
        <f t="shared" si="64"/>
        <v>9.6176872888677</v>
      </c>
      <c r="I179" s="34">
        <f t="shared" si="65"/>
        <v>11.245417723972363</v>
      </c>
      <c r="J179" s="34">
        <f t="shared" si="66"/>
        <v>19.79099546753083</v>
      </c>
      <c r="K179" s="53" t="str">
        <f t="shared" si="78"/>
        <v>19h47m</v>
      </c>
      <c r="L179" s="35">
        <f t="shared" si="67"/>
        <v>20.59384952062565</v>
      </c>
      <c r="M179" s="46" t="str">
        <f t="shared" si="79"/>
        <v>20h35m</v>
      </c>
      <c r="N179" s="34">
        <f t="shared" si="68"/>
        <v>21.56319077185447</v>
      </c>
      <c r="O179" s="47" t="str">
        <f t="shared" si="80"/>
        <v>21h33m</v>
      </c>
      <c r="P179" s="35">
        <f t="shared" si="69"/>
        <v>23.190921206959132</v>
      </c>
      <c r="Q179" s="45" t="str">
        <f t="shared" si="81"/>
        <v>23h11m</v>
      </c>
      <c r="R179" s="34">
        <f t="shared" si="82"/>
        <v>1.509164552055275</v>
      </c>
      <c r="S179" s="51" t="str">
        <f t="shared" si="83"/>
        <v>1,5h</v>
      </c>
      <c r="T179" s="34">
        <f t="shared" si="70"/>
        <v>0.7000857590144068</v>
      </c>
      <c r="U179" s="45" t="str">
        <f t="shared" si="84"/>
        <v>0h42m</v>
      </c>
      <c r="V179" s="35">
        <f t="shared" si="71"/>
        <v>2.32781619411907</v>
      </c>
      <c r="W179" s="47" t="str">
        <f t="shared" si="85"/>
        <v>2h19m</v>
      </c>
      <c r="X179" s="35">
        <f t="shared" si="72"/>
        <v>3.297157445347891</v>
      </c>
      <c r="Y179" s="46" t="str">
        <f t="shared" si="86"/>
        <v>3h17m</v>
      </c>
      <c r="Z179" s="34">
        <f t="shared" si="73"/>
        <v>4.10001149844271</v>
      </c>
      <c r="AA179" s="48" t="str">
        <f t="shared" si="87"/>
        <v>4h6m</v>
      </c>
      <c r="AB179" s="60"/>
      <c r="AC179" s="21">
        <f t="shared" si="89"/>
        <v>19.79099546753083</v>
      </c>
      <c r="AD179" s="21">
        <f t="shared" si="88"/>
        <v>23.190921206959132</v>
      </c>
      <c r="AE179" s="21">
        <f t="shared" si="90"/>
        <v>24.700085759014407</v>
      </c>
      <c r="AF179" s="55">
        <f t="shared" si="91"/>
        <v>28.10001149844271</v>
      </c>
      <c r="AG179" s="31">
        <v>24</v>
      </c>
    </row>
    <row r="180" spans="1:33" ht="11.25">
      <c r="A180" s="40">
        <f t="shared" si="92"/>
        <v>40325</v>
      </c>
      <c r="B180" s="39">
        <f t="shared" si="74"/>
        <v>2455343.5</v>
      </c>
      <c r="C180" s="35">
        <f t="shared" si="75"/>
        <v>4024.4473850525997</v>
      </c>
      <c r="D180" s="35">
        <f t="shared" si="76"/>
        <v>0.052786396792454074</v>
      </c>
      <c r="E180" s="34">
        <f t="shared" si="62"/>
        <v>21.464479572977414</v>
      </c>
      <c r="F180" s="34">
        <f t="shared" si="77"/>
        <v>7.862858130066837</v>
      </c>
      <c r="G180" s="34">
        <f t="shared" si="63"/>
        <v>8.669358491671462</v>
      </c>
      <c r="H180" s="34">
        <f t="shared" si="64"/>
        <v>9.646743254541287</v>
      </c>
      <c r="I180" s="34">
        <f t="shared" si="65"/>
        <v>11.341196574798886</v>
      </c>
      <c r="J180" s="34">
        <f t="shared" si="66"/>
        <v>19.810071733274384</v>
      </c>
      <c r="K180" s="53" t="str">
        <f t="shared" si="78"/>
        <v>19h48m</v>
      </c>
      <c r="L180" s="35">
        <f t="shared" si="67"/>
        <v>20.616572094879007</v>
      </c>
      <c r="M180" s="46" t="str">
        <f t="shared" si="79"/>
        <v>20h36m</v>
      </c>
      <c r="N180" s="34">
        <f t="shared" si="68"/>
        <v>21.593956857748832</v>
      </c>
      <c r="O180" s="47" t="str">
        <f t="shared" si="80"/>
        <v>21h35m</v>
      </c>
      <c r="P180" s="35">
        <f t="shared" si="69"/>
        <v>23.288410178006433</v>
      </c>
      <c r="Q180" s="45" t="str">
        <f t="shared" si="81"/>
        <v>23h17m</v>
      </c>
      <c r="R180" s="34">
        <f t="shared" si="82"/>
        <v>1.3176068504022265</v>
      </c>
      <c r="S180" s="51" t="str">
        <f t="shared" si="83"/>
        <v>1,3h</v>
      </c>
      <c r="T180" s="34">
        <f t="shared" si="70"/>
        <v>0.60601702840866</v>
      </c>
      <c r="U180" s="45" t="str">
        <f t="shared" si="84"/>
        <v>0h36m</v>
      </c>
      <c r="V180" s="35">
        <f t="shared" si="71"/>
        <v>2.300470348666259</v>
      </c>
      <c r="W180" s="47" t="str">
        <f t="shared" si="85"/>
        <v>2h18m</v>
      </c>
      <c r="X180" s="35">
        <f t="shared" si="72"/>
        <v>3.277855111536084</v>
      </c>
      <c r="Y180" s="46" t="str">
        <f t="shared" si="86"/>
        <v>3h16m</v>
      </c>
      <c r="Z180" s="34">
        <f t="shared" si="73"/>
        <v>4.084355473140708</v>
      </c>
      <c r="AA180" s="48" t="str">
        <f t="shared" si="87"/>
        <v>4h5m</v>
      </c>
      <c r="AB180" s="60"/>
      <c r="AC180" s="21">
        <f t="shared" si="89"/>
        <v>19.810071733274384</v>
      </c>
      <c r="AD180" s="21">
        <f t="shared" si="88"/>
        <v>23.288410178006433</v>
      </c>
      <c r="AE180" s="21">
        <f t="shared" si="90"/>
        <v>24.60601702840866</v>
      </c>
      <c r="AF180" s="55">
        <f t="shared" si="91"/>
        <v>28.084355473140707</v>
      </c>
      <c r="AG180" s="31">
        <v>24</v>
      </c>
    </row>
    <row r="181" spans="1:33" ht="11.25">
      <c r="A181" s="40">
        <f t="shared" si="92"/>
        <v>40326</v>
      </c>
      <c r="B181" s="39">
        <f t="shared" si="74"/>
        <v>2455344.5</v>
      </c>
      <c r="C181" s="35">
        <f t="shared" si="75"/>
        <v>4025.4330324041994</v>
      </c>
      <c r="D181" s="35">
        <f t="shared" si="76"/>
        <v>0.0509470415070876</v>
      </c>
      <c r="E181" s="34">
        <f t="shared" si="62"/>
        <v>21.62576944560023</v>
      </c>
      <c r="F181" s="34">
        <f t="shared" si="77"/>
        <v>7.879644612158648</v>
      </c>
      <c r="G181" s="34">
        <f t="shared" si="63"/>
        <v>8.68972095737785</v>
      </c>
      <c r="H181" s="34">
        <f t="shared" si="64"/>
        <v>9.675080402977743</v>
      </c>
      <c r="I181" s="34">
        <f t="shared" si="65"/>
        <v>11.449042665723196</v>
      </c>
      <c r="J181" s="34">
        <f t="shared" si="66"/>
        <v>19.828697570651563</v>
      </c>
      <c r="K181" s="53" t="str">
        <f t="shared" si="78"/>
        <v>19h49m</v>
      </c>
      <c r="L181" s="35">
        <f t="shared" si="67"/>
        <v>20.638773915870765</v>
      </c>
      <c r="M181" s="46" t="str">
        <f t="shared" si="79"/>
        <v>20h38m</v>
      </c>
      <c r="N181" s="34">
        <f t="shared" si="68"/>
        <v>21.624133361470655</v>
      </c>
      <c r="O181" s="47" t="str">
        <f t="shared" si="80"/>
        <v>21h37m</v>
      </c>
      <c r="P181" s="35">
        <f t="shared" si="69"/>
        <v>23.39809562421611</v>
      </c>
      <c r="Q181" s="45" t="str">
        <f t="shared" si="81"/>
        <v>23h23m</v>
      </c>
      <c r="R181" s="34">
        <f t="shared" si="82"/>
        <v>1.101914668553605</v>
      </c>
      <c r="S181" s="51" t="str">
        <f t="shared" si="83"/>
        <v>1,1h</v>
      </c>
      <c r="T181" s="34">
        <f t="shared" si="70"/>
        <v>0.5000102927697163</v>
      </c>
      <c r="U181" s="45" t="str">
        <f t="shared" si="84"/>
        <v>0h30m</v>
      </c>
      <c r="V181" s="35">
        <f t="shared" si="71"/>
        <v>2.2739725555151695</v>
      </c>
      <c r="W181" s="47" t="str">
        <f t="shared" si="85"/>
        <v>2h16m</v>
      </c>
      <c r="X181" s="35">
        <f t="shared" si="72"/>
        <v>3.2593320011150633</v>
      </c>
      <c r="Y181" s="46" t="str">
        <f t="shared" si="86"/>
        <v>3h15m</v>
      </c>
      <c r="Z181" s="34">
        <f t="shared" si="73"/>
        <v>4.0694083463342645</v>
      </c>
      <c r="AA181" s="48" t="str">
        <f t="shared" si="87"/>
        <v>4h4m</v>
      </c>
      <c r="AB181" s="60"/>
      <c r="AC181" s="21">
        <f t="shared" si="89"/>
        <v>19.828697570651563</v>
      </c>
      <c r="AD181" s="21">
        <f t="shared" si="88"/>
        <v>23.39809562421611</v>
      </c>
      <c r="AE181" s="21">
        <f t="shared" si="90"/>
        <v>24.500010292769716</v>
      </c>
      <c r="AF181" s="55">
        <f t="shared" si="91"/>
        <v>28.069408346334264</v>
      </c>
      <c r="AG181" s="31">
        <v>24</v>
      </c>
    </row>
    <row r="182" spans="1:33" ht="11.25">
      <c r="A182" s="40">
        <f t="shared" si="92"/>
        <v>40327</v>
      </c>
      <c r="B182" s="39">
        <f t="shared" si="74"/>
        <v>2455345.5</v>
      </c>
      <c r="C182" s="35">
        <f t="shared" si="75"/>
        <v>4026.418679755799</v>
      </c>
      <c r="D182" s="35">
        <f t="shared" si="76"/>
        <v>0.048982215633644494</v>
      </c>
      <c r="E182" s="34">
        <f t="shared" si="62"/>
        <v>21.78066803492237</v>
      </c>
      <c r="F182" s="34">
        <f t="shared" si="77"/>
        <v>7.895838647399135</v>
      </c>
      <c r="G182" s="34">
        <f t="shared" si="63"/>
        <v>8.709413398052515</v>
      </c>
      <c r="H182" s="34">
        <f t="shared" si="64"/>
        <v>9.702659628927174</v>
      </c>
      <c r="I182" s="34">
        <f t="shared" si="65"/>
        <v>11.578037614424336</v>
      </c>
      <c r="J182" s="34">
        <f t="shared" si="66"/>
        <v>19.84685643176549</v>
      </c>
      <c r="K182" s="53" t="str">
        <f t="shared" si="78"/>
        <v>19h50m</v>
      </c>
      <c r="L182" s="35">
        <f t="shared" si="67"/>
        <v>20.660431182418872</v>
      </c>
      <c r="M182" s="46" t="str">
        <f t="shared" si="79"/>
        <v>20h39m</v>
      </c>
      <c r="N182" s="34">
        <f t="shared" si="68"/>
        <v>21.65367741329353</v>
      </c>
      <c r="O182" s="47" t="str">
        <f t="shared" si="80"/>
        <v>21h39m</v>
      </c>
      <c r="P182" s="35">
        <f t="shared" si="69"/>
        <v>23.529055398790693</v>
      </c>
      <c r="Q182" s="45" t="str">
        <f t="shared" si="81"/>
        <v>23h31m</v>
      </c>
      <c r="R182" s="34">
        <f t="shared" si="82"/>
        <v>0.8439247711513275</v>
      </c>
      <c r="S182" s="51" t="str">
        <f t="shared" si="83"/>
        <v>0,8h</v>
      </c>
      <c r="T182" s="34">
        <f t="shared" si="70"/>
        <v>0.37298016994202</v>
      </c>
      <c r="U182" s="45" t="str">
        <f t="shared" si="84"/>
        <v>0h22m</v>
      </c>
      <c r="V182" s="35">
        <f t="shared" si="71"/>
        <v>2.2483581554391816</v>
      </c>
      <c r="W182" s="47" t="str">
        <f t="shared" si="85"/>
        <v>2h14m</v>
      </c>
      <c r="X182" s="35">
        <f t="shared" si="72"/>
        <v>3.2416043863138406</v>
      </c>
      <c r="Y182" s="46" t="str">
        <f t="shared" si="86"/>
        <v>3h14m</v>
      </c>
      <c r="Z182" s="34">
        <f t="shared" si="73"/>
        <v>4.0551791369672205</v>
      </c>
      <c r="AA182" s="48" t="str">
        <f t="shared" si="87"/>
        <v>4h3m</v>
      </c>
      <c r="AB182" s="60"/>
      <c r="AC182" s="21">
        <f t="shared" si="89"/>
        <v>19.84685643176549</v>
      </c>
      <c r="AD182" s="21">
        <f t="shared" si="88"/>
        <v>23.529055398790693</v>
      </c>
      <c r="AE182" s="21">
        <f t="shared" si="90"/>
        <v>24.37298016994202</v>
      </c>
      <c r="AF182" s="55">
        <f t="shared" si="91"/>
        <v>28.05517913696722</v>
      </c>
      <c r="AG182" s="31">
        <v>24</v>
      </c>
    </row>
    <row r="183" spans="1:33" ht="11.25">
      <c r="A183" s="40">
        <f t="shared" si="92"/>
        <v>40328</v>
      </c>
      <c r="B183" s="39">
        <f t="shared" si="74"/>
        <v>2455346.5</v>
      </c>
      <c r="C183" s="35">
        <f t="shared" si="75"/>
        <v>4027.4043271073997</v>
      </c>
      <c r="D183" s="35">
        <f t="shared" si="76"/>
        <v>0.04689585144421605</v>
      </c>
      <c r="E183" s="34">
        <f t="shared" si="62"/>
        <v>21.929129562190422</v>
      </c>
      <c r="F183" s="34">
        <f t="shared" si="77"/>
        <v>7.911427660182026</v>
      </c>
      <c r="G183" s="34">
        <f t="shared" si="63"/>
        <v>8.728415924667729</v>
      </c>
      <c r="H183" s="34">
        <f t="shared" si="64"/>
        <v>9.729441023803428</v>
      </c>
      <c r="I183" s="34">
        <f t="shared" si="65"/>
        <v>11.760048489864545</v>
      </c>
      <c r="J183" s="34">
        <f t="shared" si="66"/>
        <v>19.864531808737812</v>
      </c>
      <c r="K183" s="53" t="str">
        <f t="shared" si="78"/>
        <v>19h51m</v>
      </c>
      <c r="L183" s="35">
        <f t="shared" si="67"/>
        <v>20.681520073223513</v>
      </c>
      <c r="M183" s="46" t="str">
        <f t="shared" si="79"/>
        <v>20h40m</v>
      </c>
      <c r="N183" s="34">
        <f t="shared" si="68"/>
        <v>21.682545172359212</v>
      </c>
      <c r="O183" s="47" t="str">
        <f t="shared" si="80"/>
        <v>21h40m</v>
      </c>
      <c r="P183" s="35">
        <f t="shared" si="69"/>
        <v>23.71315263842033</v>
      </c>
      <c r="Q183" s="45" t="str">
        <f t="shared" si="81"/>
        <v>23h42m</v>
      </c>
      <c r="R183" s="34">
        <f t="shared" si="82"/>
        <v>0.47990302027091014</v>
      </c>
      <c r="S183" s="51" t="str">
        <f t="shared" si="83"/>
        <v>0,5h</v>
      </c>
      <c r="T183" s="34">
        <f t="shared" si="70"/>
        <v>0.1930556586912392</v>
      </c>
      <c r="U183" s="45" t="str">
        <f t="shared" si="84"/>
        <v>0h11m</v>
      </c>
      <c r="V183" s="35">
        <f t="shared" si="71"/>
        <v>2.2236631247523557</v>
      </c>
      <c r="W183" s="47" t="str">
        <f t="shared" si="85"/>
        <v>2h13m</v>
      </c>
      <c r="X183" s="35">
        <f t="shared" si="72"/>
        <v>3.2246882238880548</v>
      </c>
      <c r="Y183" s="46" t="str">
        <f t="shared" si="86"/>
        <v>3h13m</v>
      </c>
      <c r="Z183" s="34">
        <f t="shared" si="73"/>
        <v>4.041676488373758</v>
      </c>
      <c r="AA183" s="48" t="str">
        <f t="shared" si="87"/>
        <v>4h2m</v>
      </c>
      <c r="AB183" s="60"/>
      <c r="AC183" s="21">
        <f t="shared" si="89"/>
        <v>19.864531808737812</v>
      </c>
      <c r="AD183" s="21">
        <f t="shared" si="88"/>
        <v>23.71315263842033</v>
      </c>
      <c r="AE183" s="21">
        <f t="shared" si="90"/>
        <v>24.19305565869124</v>
      </c>
      <c r="AF183" s="55">
        <f t="shared" si="91"/>
        <v>28.04167648837376</v>
      </c>
      <c r="AG183" s="31">
        <v>24</v>
      </c>
    </row>
    <row r="184" spans="1:33" ht="11.25">
      <c r="A184" s="40">
        <f t="shared" si="92"/>
        <v>40329</v>
      </c>
      <c r="B184" s="39">
        <f t="shared" si="74"/>
        <v>2455347.5</v>
      </c>
      <c r="C184" s="35">
        <f t="shared" si="75"/>
        <v>4028.3899744589994</v>
      </c>
      <c r="D184" s="35">
        <f t="shared" si="76"/>
        <v>0.04469204387670426</v>
      </c>
      <c r="E184" s="34">
        <f t="shared" si="62"/>
        <v>22.07111015106127</v>
      </c>
      <c r="F184" s="34">
        <f t="shared" si="77"/>
        <v>7.926399314568302</v>
      </c>
      <c r="G184" s="34">
        <f t="shared" si="63"/>
        <v>8.746708854266917</v>
      </c>
      <c r="H184" s="34">
        <f t="shared" si="64"/>
        <v>9.755383983732209</v>
      </c>
      <c r="I184" s="34" t="e">
        <f t="shared" si="65"/>
        <v>#NUM!</v>
      </c>
      <c r="J184" s="34">
        <f t="shared" si="66"/>
        <v>19.881707270691596</v>
      </c>
      <c r="K184" s="53" t="str">
        <f t="shared" si="78"/>
        <v>19h52m</v>
      </c>
      <c r="L184" s="35">
        <f t="shared" si="67"/>
        <v>20.702016810390212</v>
      </c>
      <c r="M184" s="46" t="str">
        <f t="shared" si="79"/>
        <v>20h42m</v>
      </c>
      <c r="N184" s="34">
        <f t="shared" si="68"/>
        <v>21.710691939855504</v>
      </c>
      <c r="O184" s="47" t="str">
        <f t="shared" si="80"/>
        <v>21h42m</v>
      </c>
      <c r="P184" s="35" t="e">
        <f t="shared" si="69"/>
        <v>#NUM!</v>
      </c>
      <c r="Q184" s="45" t="str">
        <f t="shared" si="81"/>
        <v>***</v>
      </c>
      <c r="R184" s="34" t="e">
        <f t="shared" si="82"/>
        <v>#NUM!</v>
      </c>
      <c r="S184" s="51" t="str">
        <f t="shared" si="83"/>
        <v>***</v>
      </c>
      <c r="T184" s="34" t="e">
        <f t="shared" si="70"/>
        <v>#NUM!</v>
      </c>
      <c r="U184" s="45" t="str">
        <f t="shared" si="84"/>
        <v>***</v>
      </c>
      <c r="V184" s="35">
        <f t="shared" si="71"/>
        <v>2.199923972391087</v>
      </c>
      <c r="W184" s="47" t="str">
        <f t="shared" si="85"/>
        <v>2h11m</v>
      </c>
      <c r="X184" s="35">
        <f t="shared" si="72"/>
        <v>3.208599101856379</v>
      </c>
      <c r="Y184" s="46" t="str">
        <f t="shared" si="86"/>
        <v>3h12m</v>
      </c>
      <c r="Z184" s="34">
        <f t="shared" si="73"/>
        <v>4.0289086415549935</v>
      </c>
      <c r="AA184" s="48" t="str">
        <f t="shared" si="87"/>
        <v>4h1m</v>
      </c>
      <c r="AB184" s="60"/>
      <c r="AC184" s="21">
        <f t="shared" si="89"/>
        <v>19.881707270691596</v>
      </c>
      <c r="AD184" s="21" t="e">
        <f t="shared" si="88"/>
        <v>#N/A</v>
      </c>
      <c r="AE184" s="21" t="e">
        <f t="shared" si="90"/>
        <v>#N/A</v>
      </c>
      <c r="AF184" s="55">
        <f t="shared" si="91"/>
        <v>28.02890864155499</v>
      </c>
      <c r="AG184" s="31">
        <v>24</v>
      </c>
    </row>
    <row r="185" spans="1:33" ht="11.25">
      <c r="A185" s="40">
        <f t="shared" si="92"/>
        <v>40330</v>
      </c>
      <c r="B185" s="39">
        <f t="shared" si="74"/>
        <v>2455348.5</v>
      </c>
      <c r="C185" s="35">
        <f t="shared" si="75"/>
        <v>4029.3756218105996</v>
      </c>
      <c r="D185" s="35">
        <f t="shared" si="76"/>
        <v>0.04237504520688133</v>
      </c>
      <c r="E185" s="34">
        <f t="shared" si="62"/>
        <v>22.112434221242744</v>
      </c>
      <c r="F185" s="34">
        <f t="shared" si="77"/>
        <v>7.930768614756274</v>
      </c>
      <c r="G185" s="34">
        <f t="shared" si="63"/>
        <v>8.752055450968465</v>
      </c>
      <c r="H185" s="34">
        <f t="shared" si="64"/>
        <v>9.762997234062066</v>
      </c>
      <c r="I185" s="34" t="e">
        <f t="shared" si="65"/>
        <v>#NUM!</v>
      </c>
      <c r="J185" s="34">
        <f t="shared" si="66"/>
        <v>19.888393569549393</v>
      </c>
      <c r="K185" s="53" t="str">
        <f t="shared" si="78"/>
        <v>19h53m</v>
      </c>
      <c r="L185" s="35">
        <f t="shared" si="67"/>
        <v>20.70968040576158</v>
      </c>
      <c r="M185" s="46" t="str">
        <f t="shared" si="79"/>
        <v>20h42m</v>
      </c>
      <c r="N185" s="34">
        <f t="shared" si="68"/>
        <v>21.720622188855184</v>
      </c>
      <c r="O185" s="47" t="str">
        <f t="shared" si="80"/>
        <v>21h43m</v>
      </c>
      <c r="P185" s="35" t="e">
        <f t="shared" si="69"/>
        <v>#NUM!</v>
      </c>
      <c r="Q185" s="45" t="str">
        <f t="shared" si="81"/>
        <v>***</v>
      </c>
      <c r="R185" s="34" t="e">
        <f t="shared" si="82"/>
        <v>#NUM!</v>
      </c>
      <c r="S185" s="51" t="str">
        <f t="shared" si="83"/>
        <v>***</v>
      </c>
      <c r="T185" s="34" t="e">
        <f t="shared" si="70"/>
        <v>#NUM!</v>
      </c>
      <c r="U185" s="45" t="str">
        <f t="shared" si="84"/>
        <v>***</v>
      </c>
      <c r="V185" s="35">
        <f t="shared" si="71"/>
        <v>2.1946277207310527</v>
      </c>
      <c r="W185" s="47" t="str">
        <f t="shared" si="85"/>
        <v>2h11m</v>
      </c>
      <c r="X185" s="35">
        <f t="shared" si="72"/>
        <v>3.205569503824654</v>
      </c>
      <c r="Y185" s="46" t="str">
        <f t="shared" si="86"/>
        <v>3h12m</v>
      </c>
      <c r="Z185" s="34">
        <f t="shared" si="73"/>
        <v>4.0268563400368445</v>
      </c>
      <c r="AA185" s="48" t="str">
        <f t="shared" si="87"/>
        <v>4h1m</v>
      </c>
      <c r="AB185" s="60"/>
      <c r="AC185" s="21">
        <f t="shared" si="89"/>
        <v>19.888393569549393</v>
      </c>
      <c r="AD185" s="21" t="e">
        <f t="shared" si="88"/>
        <v>#N/A</v>
      </c>
      <c r="AE185" s="21" t="e">
        <f t="shared" si="90"/>
        <v>#N/A</v>
      </c>
      <c r="AF185" s="55">
        <f t="shared" si="91"/>
        <v>28.026856340036844</v>
      </c>
      <c r="AG185" s="31">
        <v>24</v>
      </c>
    </row>
    <row r="186" spans="1:33" ht="11.25">
      <c r="A186" s="40">
        <f t="shared" si="92"/>
        <v>40331</v>
      </c>
      <c r="B186" s="39">
        <f t="shared" si="74"/>
        <v>2455349.5</v>
      </c>
      <c r="C186" s="35">
        <f t="shared" si="75"/>
        <v>4030.3612691621993</v>
      </c>
      <c r="D186" s="35">
        <f t="shared" si="76"/>
        <v>0.039949259528866604</v>
      </c>
      <c r="E186" s="34">
        <f t="shared" si="62"/>
        <v>22.24592714644203</v>
      </c>
      <c r="F186" s="34">
        <f t="shared" si="77"/>
        <v>7.944919712274906</v>
      </c>
      <c r="G186" s="34">
        <f t="shared" si="63"/>
        <v>8.769396925104616</v>
      </c>
      <c r="H186" s="34">
        <f t="shared" si="64"/>
        <v>9.787788608446698</v>
      </c>
      <c r="I186" s="34" t="e">
        <f t="shared" si="65"/>
        <v>#NUM!</v>
      </c>
      <c r="J186" s="34">
        <f t="shared" si="66"/>
        <v>19.90497045274604</v>
      </c>
      <c r="K186" s="53" t="str">
        <f t="shared" si="78"/>
        <v>19h54m</v>
      </c>
      <c r="L186" s="35">
        <f t="shared" si="67"/>
        <v>20.729447665575748</v>
      </c>
      <c r="M186" s="46" t="str">
        <f t="shared" si="79"/>
        <v>20h43m</v>
      </c>
      <c r="N186" s="34">
        <f t="shared" si="68"/>
        <v>21.74783934891783</v>
      </c>
      <c r="O186" s="47" t="str">
        <f t="shared" si="80"/>
        <v>21h44m</v>
      </c>
      <c r="P186" s="35" t="e">
        <f t="shared" si="69"/>
        <v>#NUM!</v>
      </c>
      <c r="Q186" s="45" t="str">
        <f t="shared" si="81"/>
        <v>***</v>
      </c>
      <c r="R186" s="34" t="e">
        <f t="shared" si="82"/>
        <v>#NUM!</v>
      </c>
      <c r="S186" s="51" t="str">
        <f t="shared" si="83"/>
        <v>***</v>
      </c>
      <c r="T186" s="34" t="e">
        <f t="shared" si="70"/>
        <v>#NUM!</v>
      </c>
      <c r="U186" s="45" t="str">
        <f t="shared" si="84"/>
        <v>***</v>
      </c>
      <c r="V186" s="35">
        <f t="shared" si="71"/>
        <v>2.1722621320244353</v>
      </c>
      <c r="W186" s="47" t="str">
        <f t="shared" si="85"/>
        <v>2h10m</v>
      </c>
      <c r="X186" s="35">
        <f t="shared" si="72"/>
        <v>3.190653815366518</v>
      </c>
      <c r="Y186" s="46" t="str">
        <f t="shared" si="86"/>
        <v>3h11m</v>
      </c>
      <c r="Z186" s="34">
        <f t="shared" si="73"/>
        <v>4.015131028196227</v>
      </c>
      <c r="AA186" s="48" t="str">
        <f t="shared" si="87"/>
        <v>4h0m</v>
      </c>
      <c r="AB186" s="60"/>
      <c r="AC186" s="21">
        <f t="shared" si="89"/>
        <v>19.90497045274604</v>
      </c>
      <c r="AD186" s="21" t="e">
        <f t="shared" si="88"/>
        <v>#N/A</v>
      </c>
      <c r="AE186" s="21" t="e">
        <f t="shared" si="90"/>
        <v>#N/A</v>
      </c>
      <c r="AF186" s="55">
        <f t="shared" si="91"/>
        <v>28.015131028196226</v>
      </c>
      <c r="AG186" s="31">
        <v>24</v>
      </c>
    </row>
    <row r="187" spans="1:33" ht="11.25">
      <c r="A187" s="40">
        <f t="shared" si="92"/>
        <v>40332</v>
      </c>
      <c r="B187" s="39">
        <f t="shared" si="74"/>
        <v>2455350.5</v>
      </c>
      <c r="C187" s="35">
        <f t="shared" si="75"/>
        <v>4031.3469165137994</v>
      </c>
      <c r="D187" s="35">
        <f t="shared" si="76"/>
        <v>0.03741923705057729</v>
      </c>
      <c r="E187" s="34">
        <f t="shared" si="62"/>
        <v>22.37284550683628</v>
      </c>
      <c r="F187" s="34">
        <f t="shared" si="77"/>
        <v>7.9584261645187855</v>
      </c>
      <c r="G187" s="34">
        <f t="shared" si="63"/>
        <v>8.785984648239735</v>
      </c>
      <c r="H187" s="34">
        <f t="shared" si="64"/>
        <v>9.811646244363688</v>
      </c>
      <c r="I187" s="34" t="e">
        <f t="shared" si="65"/>
        <v>#NUM!</v>
      </c>
      <c r="J187" s="34">
        <f t="shared" si="66"/>
        <v>19.921006927468206</v>
      </c>
      <c r="K187" s="53" t="str">
        <f t="shared" si="78"/>
        <v>19h55m</v>
      </c>
      <c r="L187" s="35">
        <f t="shared" si="67"/>
        <v>20.748565411189155</v>
      </c>
      <c r="M187" s="46" t="str">
        <f t="shared" si="79"/>
        <v>20h44m</v>
      </c>
      <c r="N187" s="34">
        <f t="shared" si="68"/>
        <v>21.774227007313108</v>
      </c>
      <c r="O187" s="47" t="str">
        <f t="shared" si="80"/>
        <v>21h46m</v>
      </c>
      <c r="P187" s="35" t="e">
        <f t="shared" si="69"/>
        <v>#NUM!</v>
      </c>
      <c r="Q187" s="45" t="str">
        <f t="shared" si="81"/>
        <v>***</v>
      </c>
      <c r="R187" s="34" t="e">
        <f t="shared" si="82"/>
        <v>#NUM!</v>
      </c>
      <c r="S187" s="51" t="str">
        <f t="shared" si="83"/>
        <v>***</v>
      </c>
      <c r="T187" s="34" t="e">
        <f t="shared" si="70"/>
        <v>#NUM!</v>
      </c>
      <c r="U187" s="45" t="str">
        <f t="shared" si="84"/>
        <v>***</v>
      </c>
      <c r="V187" s="35">
        <f t="shared" si="71"/>
        <v>2.1509345185857347</v>
      </c>
      <c r="W187" s="47" t="str">
        <f t="shared" si="85"/>
        <v>2h9m</v>
      </c>
      <c r="X187" s="35">
        <f t="shared" si="72"/>
        <v>3.176596114709688</v>
      </c>
      <c r="Y187" s="46" t="str">
        <f t="shared" si="86"/>
        <v>3h10m</v>
      </c>
      <c r="Z187" s="34">
        <f t="shared" si="73"/>
        <v>4.004154598430637</v>
      </c>
      <c r="AA187" s="48" t="str">
        <f t="shared" si="87"/>
        <v>4h0m</v>
      </c>
      <c r="AB187" s="60"/>
      <c r="AC187" s="21">
        <f t="shared" si="89"/>
        <v>19.921006927468206</v>
      </c>
      <c r="AD187" s="21" t="e">
        <f t="shared" si="88"/>
        <v>#N/A</v>
      </c>
      <c r="AE187" s="21" t="e">
        <f t="shared" si="90"/>
        <v>#N/A</v>
      </c>
      <c r="AF187" s="55">
        <f t="shared" si="91"/>
        <v>28.004154598430638</v>
      </c>
      <c r="AG187" s="31">
        <v>24</v>
      </c>
    </row>
    <row r="188" spans="1:33" ht="11.25">
      <c r="A188" s="40">
        <f t="shared" si="92"/>
        <v>40333</v>
      </c>
      <c r="B188" s="39">
        <f t="shared" si="74"/>
        <v>2455351.5</v>
      </c>
      <c r="C188" s="35">
        <f t="shared" si="75"/>
        <v>4032.3325638653996</v>
      </c>
      <c r="D188" s="35">
        <f t="shared" si="76"/>
        <v>0.03478966821112643</v>
      </c>
      <c r="E188" s="34">
        <f t="shared" si="62"/>
        <v>22.493151792953313</v>
      </c>
      <c r="F188" s="34">
        <f t="shared" si="77"/>
        <v>7.971276657031767</v>
      </c>
      <c r="G188" s="34">
        <f t="shared" si="63"/>
        <v>8.801800060439005</v>
      </c>
      <c r="H188" s="34">
        <f t="shared" si="64"/>
        <v>9.834528250383157</v>
      </c>
      <c r="I188" s="34" t="e">
        <f t="shared" si="65"/>
        <v>#NUM!</v>
      </c>
      <c r="J188" s="34">
        <f t="shared" si="66"/>
        <v>19.93648698882064</v>
      </c>
      <c r="K188" s="53" t="str">
        <f t="shared" si="78"/>
        <v>19h56m</v>
      </c>
      <c r="L188" s="35">
        <f t="shared" si="67"/>
        <v>20.76701039222788</v>
      </c>
      <c r="M188" s="46" t="str">
        <f t="shared" si="79"/>
        <v>20h46m</v>
      </c>
      <c r="N188" s="34">
        <f t="shared" si="68"/>
        <v>21.799738582172033</v>
      </c>
      <c r="O188" s="47" t="str">
        <f t="shared" si="80"/>
        <v>21h47m</v>
      </c>
      <c r="P188" s="35" t="e">
        <f t="shared" si="69"/>
        <v>#NUM!</v>
      </c>
      <c r="Q188" s="45" t="str">
        <f t="shared" si="81"/>
        <v>***</v>
      </c>
      <c r="R188" s="34" t="e">
        <f t="shared" si="82"/>
        <v>#NUM!</v>
      </c>
      <c r="S188" s="51" t="str">
        <f t="shared" si="83"/>
        <v>***</v>
      </c>
      <c r="T188" s="34" t="e">
        <f t="shared" si="70"/>
        <v>#NUM!</v>
      </c>
      <c r="U188" s="45" t="str">
        <f t="shared" si="84"/>
        <v>***</v>
      </c>
      <c r="V188" s="35">
        <f t="shared" si="71"/>
        <v>2.130682081405717</v>
      </c>
      <c r="W188" s="47" t="str">
        <f t="shared" si="85"/>
        <v>2h7m</v>
      </c>
      <c r="X188" s="35">
        <f t="shared" si="72"/>
        <v>3.1634102713498686</v>
      </c>
      <c r="Y188" s="46" t="str">
        <f t="shared" si="86"/>
        <v>3h9m</v>
      </c>
      <c r="Z188" s="34">
        <f t="shared" si="73"/>
        <v>3.9939336747571064</v>
      </c>
      <c r="AA188" s="48" t="str">
        <f t="shared" si="87"/>
        <v>3h59m</v>
      </c>
      <c r="AB188" s="60"/>
      <c r="AC188" s="21">
        <f t="shared" si="89"/>
        <v>19.93648698882064</v>
      </c>
      <c r="AD188" s="21" t="e">
        <f t="shared" si="88"/>
        <v>#N/A</v>
      </c>
      <c r="AE188" s="21" t="e">
        <f t="shared" si="90"/>
        <v>#N/A</v>
      </c>
      <c r="AF188" s="55">
        <f t="shared" si="91"/>
        <v>27.993933674757105</v>
      </c>
      <c r="AG188" s="31">
        <v>24</v>
      </c>
    </row>
    <row r="189" spans="1:33" ht="11.25">
      <c r="A189" s="40">
        <f t="shared" si="92"/>
        <v>40334</v>
      </c>
      <c r="B189" s="39">
        <f t="shared" si="74"/>
        <v>2455352.5</v>
      </c>
      <c r="C189" s="35">
        <f t="shared" si="75"/>
        <v>4033.3182112169993</v>
      </c>
      <c r="D189" s="35">
        <f t="shared" si="76"/>
        <v>0.03206537762724296</v>
      </c>
      <c r="E189" s="34">
        <f t="shared" si="62"/>
        <v>22.606810449454425</v>
      </c>
      <c r="F189" s="34">
        <f t="shared" si="77"/>
        <v>7.9834602552242275</v>
      </c>
      <c r="G189" s="34">
        <f t="shared" si="63"/>
        <v>8.816825083161866</v>
      </c>
      <c r="H189" s="34">
        <f t="shared" si="64"/>
        <v>9.856392726942511</v>
      </c>
      <c r="I189" s="34" t="e">
        <f t="shared" si="65"/>
        <v>#NUM!</v>
      </c>
      <c r="J189" s="34">
        <f t="shared" si="66"/>
        <v>19.951394877596982</v>
      </c>
      <c r="K189" s="53" t="str">
        <f t="shared" si="78"/>
        <v>19h57m</v>
      </c>
      <c r="L189" s="35">
        <f t="shared" si="67"/>
        <v>20.784759705534622</v>
      </c>
      <c r="M189" s="46" t="str">
        <f t="shared" si="79"/>
        <v>20h47m</v>
      </c>
      <c r="N189" s="34">
        <f t="shared" si="68"/>
        <v>21.824327349315265</v>
      </c>
      <c r="O189" s="47" t="str">
        <f t="shared" si="80"/>
        <v>21h49m</v>
      </c>
      <c r="P189" s="35" t="e">
        <f t="shared" si="69"/>
        <v>#NUM!</v>
      </c>
      <c r="Q189" s="45" t="str">
        <f t="shared" si="81"/>
        <v>***</v>
      </c>
      <c r="R189" s="34" t="e">
        <f t="shared" si="82"/>
        <v>#NUM!</v>
      </c>
      <c r="S189" s="51" t="str">
        <f t="shared" si="83"/>
        <v>***</v>
      </c>
      <c r="T189" s="34" t="e">
        <f t="shared" si="70"/>
        <v>#NUM!</v>
      </c>
      <c r="U189" s="45" t="str">
        <f t="shared" si="84"/>
        <v>***</v>
      </c>
      <c r="V189" s="35">
        <f t="shared" si="71"/>
        <v>2.111541895430246</v>
      </c>
      <c r="W189" s="47" t="str">
        <f t="shared" si="85"/>
        <v>2h6m</v>
      </c>
      <c r="X189" s="35">
        <f t="shared" si="72"/>
        <v>3.1511095392108905</v>
      </c>
      <c r="Y189" s="46" t="str">
        <f t="shared" si="86"/>
        <v>3h9m</v>
      </c>
      <c r="Z189" s="34">
        <f t="shared" si="73"/>
        <v>3.9844743671485294</v>
      </c>
      <c r="AA189" s="48" t="str">
        <f t="shared" si="87"/>
        <v>3h59m</v>
      </c>
      <c r="AB189" s="60"/>
      <c r="AC189" s="21">
        <f t="shared" si="89"/>
        <v>19.951394877596982</v>
      </c>
      <c r="AD189" s="21" t="e">
        <f t="shared" si="88"/>
        <v>#N/A</v>
      </c>
      <c r="AE189" s="21" t="e">
        <f t="shared" si="90"/>
        <v>#N/A</v>
      </c>
      <c r="AF189" s="55">
        <f t="shared" si="91"/>
        <v>27.98447436714853</v>
      </c>
      <c r="AG189" s="31">
        <v>24</v>
      </c>
    </row>
    <row r="190" spans="1:33" ht="11.25">
      <c r="A190" s="40">
        <f t="shared" si="92"/>
        <v>40335</v>
      </c>
      <c r="B190" s="39">
        <f t="shared" si="74"/>
        <v>2455353.5</v>
      </c>
      <c r="C190" s="35">
        <f t="shared" si="75"/>
        <v>4034.3038585686</v>
      </c>
      <c r="D190" s="35">
        <f t="shared" si="76"/>
        <v>0.029251317876035392</v>
      </c>
      <c r="E190" s="34">
        <f t="shared" si="62"/>
        <v>22.71378788564241</v>
      </c>
      <c r="F190" s="34">
        <f t="shared" si="77"/>
        <v>7.994966436820576</v>
      </c>
      <c r="G190" s="34">
        <f t="shared" si="63"/>
        <v>8.831042187022746</v>
      </c>
      <c r="H190" s="34">
        <f t="shared" si="64"/>
        <v>9.87719798031715</v>
      </c>
      <c r="I190" s="34" t="e">
        <f t="shared" si="65"/>
        <v>#NUM!</v>
      </c>
      <c r="J190" s="34">
        <f t="shared" si="66"/>
        <v>19.96571511894454</v>
      </c>
      <c r="K190" s="53" t="str">
        <f t="shared" si="78"/>
        <v>19h57m</v>
      </c>
      <c r="L190" s="35">
        <f t="shared" si="67"/>
        <v>20.80179086914671</v>
      </c>
      <c r="M190" s="46" t="str">
        <f t="shared" si="79"/>
        <v>20h48m</v>
      </c>
      <c r="N190" s="34">
        <f t="shared" si="68"/>
        <v>21.847946662441114</v>
      </c>
      <c r="O190" s="47" t="str">
        <f t="shared" si="80"/>
        <v>21h50m</v>
      </c>
      <c r="P190" s="35" t="e">
        <f t="shared" si="69"/>
        <v>#NUM!</v>
      </c>
      <c r="Q190" s="45" t="str">
        <f t="shared" si="81"/>
        <v>***</v>
      </c>
      <c r="R190" s="34" t="e">
        <f t="shared" si="82"/>
        <v>#NUM!</v>
      </c>
      <c r="S190" s="51" t="str">
        <f t="shared" si="83"/>
        <v>***</v>
      </c>
      <c r="T190" s="34" t="e">
        <f t="shared" si="70"/>
        <v>#NUM!</v>
      </c>
      <c r="U190" s="45" t="str">
        <f t="shared" si="84"/>
        <v>***</v>
      </c>
      <c r="V190" s="35">
        <f t="shared" si="71"/>
        <v>2.093550701806814</v>
      </c>
      <c r="W190" s="47" t="str">
        <f t="shared" si="85"/>
        <v>2h5m</v>
      </c>
      <c r="X190" s="35">
        <f t="shared" si="72"/>
        <v>3.139706495101219</v>
      </c>
      <c r="Y190" s="46" t="str">
        <f t="shared" si="86"/>
        <v>3h8m</v>
      </c>
      <c r="Z190" s="34">
        <f t="shared" si="73"/>
        <v>3.975782245303389</v>
      </c>
      <c r="AA190" s="48" t="str">
        <f t="shared" si="87"/>
        <v>3h58m</v>
      </c>
      <c r="AB190" s="60"/>
      <c r="AC190" s="21">
        <f t="shared" si="89"/>
        <v>19.96571511894454</v>
      </c>
      <c r="AD190" s="21" t="e">
        <f t="shared" si="88"/>
        <v>#N/A</v>
      </c>
      <c r="AE190" s="21" t="e">
        <f t="shared" si="90"/>
        <v>#N/A</v>
      </c>
      <c r="AF190" s="55">
        <f t="shared" si="91"/>
        <v>27.97578224530339</v>
      </c>
      <c r="AG190" s="31">
        <v>24</v>
      </c>
    </row>
    <row r="191" spans="1:33" ht="11.25">
      <c r="A191" s="40">
        <f t="shared" si="92"/>
        <v>40336</v>
      </c>
      <c r="B191" s="39">
        <f t="shared" si="74"/>
        <v>2455354.5</v>
      </c>
      <c r="C191" s="35">
        <f t="shared" si="75"/>
        <v>4035.2895059201996</v>
      </c>
      <c r="D191" s="35">
        <f t="shared" si="76"/>
        <v>0.026352563121625077</v>
      </c>
      <c r="E191" s="34">
        <f t="shared" si="62"/>
        <v>22.81405248538897</v>
      </c>
      <c r="F191" s="34">
        <f t="shared" si="77"/>
        <v>8.005785123872705</v>
      </c>
      <c r="G191" s="34">
        <f t="shared" si="63"/>
        <v>8.84443446007121</v>
      </c>
      <c r="H191" s="34">
        <f t="shared" si="64"/>
        <v>9.896902756376875</v>
      </c>
      <c r="I191" s="34" t="e">
        <f t="shared" si="65"/>
        <v>#NUM!</v>
      </c>
      <c r="J191" s="34">
        <f t="shared" si="66"/>
        <v>19.97943256075108</v>
      </c>
      <c r="K191" s="53" t="str">
        <f t="shared" si="78"/>
        <v>19h58m</v>
      </c>
      <c r="L191" s="35">
        <f t="shared" si="67"/>
        <v>20.818081896949582</v>
      </c>
      <c r="M191" s="46" t="str">
        <f t="shared" si="79"/>
        <v>20h49m</v>
      </c>
      <c r="N191" s="34">
        <f t="shared" si="68"/>
        <v>21.870550193255248</v>
      </c>
      <c r="O191" s="47" t="str">
        <f t="shared" si="80"/>
        <v>21h52m</v>
      </c>
      <c r="P191" s="35" t="e">
        <f t="shared" si="69"/>
        <v>#NUM!</v>
      </c>
      <c r="Q191" s="45" t="str">
        <f t="shared" si="81"/>
        <v>***</v>
      </c>
      <c r="R191" s="34" t="e">
        <f t="shared" si="82"/>
        <v>#NUM!</v>
      </c>
      <c r="S191" s="51" t="str">
        <f t="shared" si="83"/>
        <v>***</v>
      </c>
      <c r="T191" s="34" t="e">
        <f t="shared" si="70"/>
        <v>#NUM!</v>
      </c>
      <c r="U191" s="45" t="str">
        <f t="shared" si="84"/>
        <v>***</v>
      </c>
      <c r="V191" s="35">
        <f t="shared" si="71"/>
        <v>2.0767446805015</v>
      </c>
      <c r="W191" s="47" t="str">
        <f t="shared" si="85"/>
        <v>2h4m</v>
      </c>
      <c r="X191" s="35">
        <f t="shared" si="72"/>
        <v>3.1292129768071657</v>
      </c>
      <c r="Y191" s="46" t="str">
        <f t="shared" si="86"/>
        <v>3h7m</v>
      </c>
      <c r="Z191" s="34">
        <f t="shared" si="73"/>
        <v>3.9678623130056696</v>
      </c>
      <c r="AA191" s="48" t="str">
        <f t="shared" si="87"/>
        <v>3h58m</v>
      </c>
      <c r="AB191" s="60"/>
      <c r="AC191" s="21">
        <f t="shared" si="89"/>
        <v>19.97943256075108</v>
      </c>
      <c r="AD191" s="21" t="e">
        <f t="shared" si="88"/>
        <v>#N/A</v>
      </c>
      <c r="AE191" s="21" t="e">
        <f t="shared" si="90"/>
        <v>#N/A</v>
      </c>
      <c r="AF191" s="55">
        <f t="shared" si="91"/>
        <v>27.967862313005668</v>
      </c>
      <c r="AG191" s="31">
        <v>24</v>
      </c>
    </row>
    <row r="192" spans="1:33" ht="11.25">
      <c r="A192" s="40">
        <f t="shared" si="92"/>
        <v>40337</v>
      </c>
      <c r="B192" s="39">
        <f t="shared" si="74"/>
        <v>2455355.5</v>
      </c>
      <c r="C192" s="35">
        <f t="shared" si="75"/>
        <v>4036.2751532717994</v>
      </c>
      <c r="D192" s="35">
        <f t="shared" si="76"/>
        <v>0.023374302593282735</v>
      </c>
      <c r="E192" s="34">
        <f t="shared" si="62"/>
        <v>22.90757461647853</v>
      </c>
      <c r="F192" s="34">
        <f t="shared" si="77"/>
        <v>8.01590671414933</v>
      </c>
      <c r="G192" s="34">
        <f t="shared" si="63"/>
        <v>8.856985676093723</v>
      </c>
      <c r="H192" s="34">
        <f t="shared" si="64"/>
        <v>9.915466492846571</v>
      </c>
      <c r="I192" s="34" t="e">
        <f t="shared" si="65"/>
        <v>#NUM!</v>
      </c>
      <c r="J192" s="34">
        <f t="shared" si="66"/>
        <v>19.99253241155605</v>
      </c>
      <c r="K192" s="53" t="str">
        <f t="shared" si="78"/>
        <v>19h59m</v>
      </c>
      <c r="L192" s="35">
        <f t="shared" si="67"/>
        <v>20.83361137350044</v>
      </c>
      <c r="M192" s="46" t="str">
        <f t="shared" si="79"/>
        <v>20h50m</v>
      </c>
      <c r="N192" s="34">
        <f t="shared" si="68"/>
        <v>21.892092190253287</v>
      </c>
      <c r="O192" s="47" t="str">
        <f t="shared" si="80"/>
        <v>21h53m</v>
      </c>
      <c r="P192" s="35" t="e">
        <f t="shared" si="69"/>
        <v>#NUM!</v>
      </c>
      <c r="Q192" s="45" t="str">
        <f t="shared" si="81"/>
        <v>***</v>
      </c>
      <c r="R192" s="34" t="e">
        <f t="shared" si="82"/>
        <v>#NUM!</v>
      </c>
      <c r="S192" s="51" t="str">
        <f t="shared" si="83"/>
        <v>***</v>
      </c>
      <c r="T192" s="34" t="e">
        <f t="shared" si="70"/>
        <v>#NUM!</v>
      </c>
      <c r="U192" s="45" t="str">
        <f t="shared" si="84"/>
        <v>***</v>
      </c>
      <c r="V192" s="35">
        <f t="shared" si="71"/>
        <v>2.061159204560146</v>
      </c>
      <c r="W192" s="47" t="str">
        <f t="shared" si="85"/>
        <v>2h3m</v>
      </c>
      <c r="X192" s="35">
        <f t="shared" si="72"/>
        <v>3.119640021312994</v>
      </c>
      <c r="Y192" s="46" t="str">
        <f t="shared" si="86"/>
        <v>3h7m</v>
      </c>
      <c r="Z192" s="34">
        <f t="shared" si="73"/>
        <v>3.960718983257388</v>
      </c>
      <c r="AA192" s="48" t="str">
        <f t="shared" si="87"/>
        <v>3h57m</v>
      </c>
      <c r="AB192" s="60"/>
      <c r="AC192" s="21">
        <f t="shared" si="89"/>
        <v>19.99253241155605</v>
      </c>
      <c r="AD192" s="21" t="e">
        <f t="shared" si="88"/>
        <v>#N/A</v>
      </c>
      <c r="AE192" s="21" t="e">
        <f t="shared" si="90"/>
        <v>#N/A</v>
      </c>
      <c r="AF192" s="55">
        <f t="shared" si="91"/>
        <v>27.960718983257387</v>
      </c>
      <c r="AG192" s="31">
        <v>24</v>
      </c>
    </row>
    <row r="193" spans="1:33" ht="11.25">
      <c r="A193" s="40">
        <f t="shared" si="92"/>
        <v>40338</v>
      </c>
      <c r="B193" s="39">
        <f t="shared" si="74"/>
        <v>2455356.5</v>
      </c>
      <c r="C193" s="35">
        <f t="shared" si="75"/>
        <v>4037.260800623399</v>
      </c>
      <c r="D193" s="35">
        <f t="shared" si="76"/>
        <v>0.02032183392306001</v>
      </c>
      <c r="E193" s="34">
        <f t="shared" si="62"/>
        <v>22.994326639365774</v>
      </c>
      <c r="F193" s="34">
        <f t="shared" si="77"/>
        <v>8.025322111707933</v>
      </c>
      <c r="G193" s="34">
        <f t="shared" si="63"/>
        <v>8.868680362404891</v>
      </c>
      <c r="H193" s="34">
        <f t="shared" si="64"/>
        <v>9.932849588151932</v>
      </c>
      <c r="I193" s="34" t="e">
        <f t="shared" si="65"/>
        <v>#NUM!</v>
      </c>
      <c r="J193" s="34">
        <f t="shared" si="66"/>
        <v>20.005000277784873</v>
      </c>
      <c r="K193" s="53" t="str">
        <f t="shared" si="78"/>
        <v>20h0m</v>
      </c>
      <c r="L193" s="35">
        <f t="shared" si="67"/>
        <v>20.848358528481832</v>
      </c>
      <c r="M193" s="46" t="str">
        <f t="shared" si="79"/>
        <v>20h50m</v>
      </c>
      <c r="N193" s="34">
        <f t="shared" si="68"/>
        <v>21.912527754228872</v>
      </c>
      <c r="O193" s="47" t="str">
        <f t="shared" si="80"/>
        <v>21h54m</v>
      </c>
      <c r="P193" s="35" t="e">
        <f t="shared" si="69"/>
        <v>#NUM!</v>
      </c>
      <c r="Q193" s="45" t="str">
        <f t="shared" si="81"/>
        <v>***</v>
      </c>
      <c r="R193" s="34" t="e">
        <f t="shared" si="82"/>
        <v>#NUM!</v>
      </c>
      <c r="S193" s="51" t="str">
        <f t="shared" si="83"/>
        <v>***</v>
      </c>
      <c r="T193" s="34" t="e">
        <f t="shared" si="70"/>
        <v>#NUM!</v>
      </c>
      <c r="U193" s="45" t="str">
        <f t="shared" si="84"/>
        <v>***</v>
      </c>
      <c r="V193" s="35">
        <f t="shared" si="71"/>
        <v>2.0468285779250084</v>
      </c>
      <c r="W193" s="47" t="str">
        <f t="shared" si="85"/>
        <v>2h2m</v>
      </c>
      <c r="X193" s="35">
        <f t="shared" si="72"/>
        <v>3.1109978036720487</v>
      </c>
      <c r="Y193" s="46" t="str">
        <f t="shared" si="86"/>
        <v>3h6m</v>
      </c>
      <c r="Z193" s="34">
        <f t="shared" si="73"/>
        <v>3.9543560543690073</v>
      </c>
      <c r="AA193" s="48" t="str">
        <f t="shared" si="87"/>
        <v>3h57m</v>
      </c>
      <c r="AB193" s="60"/>
      <c r="AC193" s="21">
        <f t="shared" si="89"/>
        <v>20.005000277784873</v>
      </c>
      <c r="AD193" s="21" t="e">
        <f t="shared" si="88"/>
        <v>#N/A</v>
      </c>
      <c r="AE193" s="21" t="e">
        <f t="shared" si="90"/>
        <v>#N/A</v>
      </c>
      <c r="AF193" s="55">
        <f t="shared" si="91"/>
        <v>27.954356054369008</v>
      </c>
      <c r="AG193" s="31">
        <v>24</v>
      </c>
    </row>
    <row r="194" spans="1:33" ht="11.25">
      <c r="A194" s="40">
        <f t="shared" si="92"/>
        <v>40339</v>
      </c>
      <c r="B194" s="39">
        <f t="shared" si="74"/>
        <v>2455357.5</v>
      </c>
      <c r="C194" s="35">
        <f t="shared" si="75"/>
        <v>4038.2464479749997</v>
      </c>
      <c r="D194" s="35">
        <f t="shared" si="76"/>
        <v>0.017200556350797945</v>
      </c>
      <c r="E194" s="34">
        <f t="shared" si="62"/>
        <v>23.07428291534422</v>
      </c>
      <c r="F194" s="34">
        <f t="shared" si="77"/>
        <v>8.034022756454108</v>
      </c>
      <c r="G194" s="34">
        <f t="shared" si="63"/>
        <v>8.879503866567493</v>
      </c>
      <c r="H194" s="34">
        <f t="shared" si="64"/>
        <v>9.949013684251398</v>
      </c>
      <c r="I194" s="34" t="e">
        <f t="shared" si="65"/>
        <v>#NUM!</v>
      </c>
      <c r="J194" s="34">
        <f t="shared" si="66"/>
        <v>20.01682220010331</v>
      </c>
      <c r="K194" s="53" t="str">
        <f t="shared" si="78"/>
        <v>20h1m</v>
      </c>
      <c r="L194" s="35">
        <f t="shared" si="67"/>
        <v>20.862303310216696</v>
      </c>
      <c r="M194" s="46" t="str">
        <f t="shared" si="79"/>
        <v>20h51m</v>
      </c>
      <c r="N194" s="34">
        <f t="shared" si="68"/>
        <v>21.9318131279006</v>
      </c>
      <c r="O194" s="47" t="str">
        <f t="shared" si="80"/>
        <v>21h55m</v>
      </c>
      <c r="P194" s="35" t="e">
        <f t="shared" si="69"/>
        <v>#NUM!</v>
      </c>
      <c r="Q194" s="45" t="str">
        <f t="shared" si="81"/>
        <v>***</v>
      </c>
      <c r="R194" s="34" t="e">
        <f t="shared" si="82"/>
        <v>#NUM!</v>
      </c>
      <c r="S194" s="51" t="str">
        <f t="shared" si="83"/>
        <v>***</v>
      </c>
      <c r="T194" s="34" t="e">
        <f t="shared" si="70"/>
        <v>#NUM!</v>
      </c>
      <c r="U194" s="45" t="str">
        <f t="shared" si="84"/>
        <v>***</v>
      </c>
      <c r="V194" s="35">
        <f t="shared" si="71"/>
        <v>2.0337857593978046</v>
      </c>
      <c r="W194" s="47" t="str">
        <f t="shared" si="85"/>
        <v>2h2m</v>
      </c>
      <c r="X194" s="35">
        <f t="shared" si="72"/>
        <v>3.1032955770817092</v>
      </c>
      <c r="Y194" s="46" t="str">
        <f t="shared" si="86"/>
        <v>3h6m</v>
      </c>
      <c r="Z194" s="34">
        <f t="shared" si="73"/>
        <v>3.948776687195094</v>
      </c>
      <c r="AA194" s="48" t="str">
        <f t="shared" si="87"/>
        <v>3h56m</v>
      </c>
      <c r="AB194" s="60"/>
      <c r="AC194" s="21">
        <f t="shared" si="89"/>
        <v>20.01682220010331</v>
      </c>
      <c r="AD194" s="21" t="e">
        <f t="shared" si="88"/>
        <v>#N/A</v>
      </c>
      <c r="AE194" s="21" t="e">
        <f t="shared" si="90"/>
        <v>#N/A</v>
      </c>
      <c r="AF194" s="55">
        <f t="shared" si="91"/>
        <v>27.948776687195092</v>
      </c>
      <c r="AG194" s="31">
        <v>24</v>
      </c>
    </row>
    <row r="195" spans="1:33" ht="11.25">
      <c r="A195" s="40">
        <f t="shared" si="92"/>
        <v>40340</v>
      </c>
      <c r="B195" s="39">
        <f t="shared" si="74"/>
        <v>2455358.5</v>
      </c>
      <c r="C195" s="35">
        <f t="shared" si="75"/>
        <v>4039.2320953265994</v>
      </c>
      <c r="D195" s="35">
        <f t="shared" si="76"/>
        <v>0.014015963804871055</v>
      </c>
      <c r="E195" s="34">
        <f t="shared" si="62"/>
        <v>23.147419814123506</v>
      </c>
      <c r="F195" s="34">
        <f t="shared" si="77"/>
        <v>8.042000652493448</v>
      </c>
      <c r="G195" s="34">
        <f t="shared" si="63"/>
        <v>8.889442421458705</v>
      </c>
      <c r="H195" s="34">
        <f t="shared" si="64"/>
        <v>9.963921960157242</v>
      </c>
      <c r="I195" s="34" t="e">
        <f t="shared" si="65"/>
        <v>#NUM!</v>
      </c>
      <c r="J195" s="34">
        <f t="shared" si="66"/>
        <v>20.02798468868858</v>
      </c>
      <c r="K195" s="53" t="str">
        <f t="shared" si="78"/>
        <v>20h1m</v>
      </c>
      <c r="L195" s="35">
        <f t="shared" si="67"/>
        <v>20.875426457653834</v>
      </c>
      <c r="M195" s="46" t="str">
        <f t="shared" si="79"/>
        <v>20h52m</v>
      </c>
      <c r="N195" s="34">
        <f t="shared" si="68"/>
        <v>21.949905996352374</v>
      </c>
      <c r="O195" s="47" t="str">
        <f t="shared" si="80"/>
        <v>21h56m</v>
      </c>
      <c r="P195" s="35" t="e">
        <f t="shared" si="69"/>
        <v>#NUM!</v>
      </c>
      <c r="Q195" s="45" t="str">
        <f t="shared" si="81"/>
        <v>***</v>
      </c>
      <c r="R195" s="34" t="e">
        <f t="shared" si="82"/>
        <v>#NUM!</v>
      </c>
      <c r="S195" s="51" t="str">
        <f t="shared" si="83"/>
        <v>***</v>
      </c>
      <c r="T195" s="34" t="e">
        <f t="shared" si="70"/>
        <v>#NUM!</v>
      </c>
      <c r="U195" s="45" t="str">
        <f t="shared" si="84"/>
        <v>***</v>
      </c>
      <c r="V195" s="35">
        <f t="shared" si="71"/>
        <v>2.022062076037887</v>
      </c>
      <c r="W195" s="47" t="str">
        <f t="shared" si="85"/>
        <v>2h1m</v>
      </c>
      <c r="X195" s="35">
        <f t="shared" si="72"/>
        <v>3.0965416147364238</v>
      </c>
      <c r="Y195" s="46" t="str">
        <f t="shared" si="86"/>
        <v>3h5m</v>
      </c>
      <c r="Z195" s="34">
        <f t="shared" si="73"/>
        <v>3.9439833837016813</v>
      </c>
      <c r="AA195" s="48" t="str">
        <f t="shared" si="87"/>
        <v>3h56m</v>
      </c>
      <c r="AB195" s="60"/>
      <c r="AC195" s="21">
        <f t="shared" si="89"/>
        <v>20.02798468868858</v>
      </c>
      <c r="AD195" s="21" t="e">
        <f t="shared" si="88"/>
        <v>#N/A</v>
      </c>
      <c r="AE195" s="21" t="e">
        <f t="shared" si="90"/>
        <v>#N/A</v>
      </c>
      <c r="AF195" s="55">
        <f t="shared" si="91"/>
        <v>27.94398338370168</v>
      </c>
      <c r="AG195" s="31">
        <v>24</v>
      </c>
    </row>
    <row r="196" spans="1:33" ht="11.25">
      <c r="A196" s="40">
        <f t="shared" si="92"/>
        <v>40341</v>
      </c>
      <c r="B196" s="39">
        <f t="shared" si="74"/>
        <v>2455359.5</v>
      </c>
      <c r="C196" s="35">
        <f t="shared" si="75"/>
        <v>4040.2177426781996</v>
      </c>
      <c r="D196" s="35">
        <f t="shared" si="76"/>
        <v>0.010773637866874321</v>
      </c>
      <c r="E196" s="34">
        <f t="shared" si="62"/>
        <v>23.21371572081307</v>
      </c>
      <c r="F196" s="34">
        <f t="shared" si="77"/>
        <v>8.049248395083497</v>
      </c>
      <c r="G196" s="34">
        <f t="shared" si="63"/>
        <v>8.898483208086011</v>
      </c>
      <c r="H196" s="34">
        <f t="shared" si="64"/>
        <v>9.977539432160867</v>
      </c>
      <c r="I196" s="34" t="e">
        <f t="shared" si="65"/>
        <v>#NUM!</v>
      </c>
      <c r="J196" s="34">
        <f t="shared" si="66"/>
        <v>20.038474757216623</v>
      </c>
      <c r="K196" s="53" t="str">
        <f t="shared" si="78"/>
        <v>20h2m</v>
      </c>
      <c r="L196" s="35">
        <f t="shared" si="67"/>
        <v>20.88770957021914</v>
      </c>
      <c r="M196" s="46" t="str">
        <f t="shared" si="79"/>
        <v>20h53m</v>
      </c>
      <c r="N196" s="34">
        <f t="shared" si="68"/>
        <v>21.966765794293995</v>
      </c>
      <c r="O196" s="47" t="str">
        <f t="shared" si="80"/>
        <v>21h58m</v>
      </c>
      <c r="P196" s="35" t="e">
        <f t="shared" si="69"/>
        <v>#NUM!</v>
      </c>
      <c r="Q196" s="45" t="str">
        <f t="shared" si="81"/>
        <v>***</v>
      </c>
      <c r="R196" s="34" t="e">
        <f t="shared" si="82"/>
        <v>#NUM!</v>
      </c>
      <c r="S196" s="51" t="str">
        <f t="shared" si="83"/>
        <v>***</v>
      </c>
      <c r="T196" s="34" t="e">
        <f t="shared" si="70"/>
        <v>#NUM!</v>
      </c>
      <c r="U196" s="45" t="str">
        <f t="shared" si="84"/>
        <v>***</v>
      </c>
      <c r="V196" s="35">
        <f t="shared" si="71"/>
        <v>2.0116869299722584</v>
      </c>
      <c r="W196" s="47" t="str">
        <f t="shared" si="85"/>
        <v>2h0m</v>
      </c>
      <c r="X196" s="35">
        <f t="shared" si="72"/>
        <v>3.0907431540471144</v>
      </c>
      <c r="Y196" s="46" t="str">
        <f t="shared" si="86"/>
        <v>3h5m</v>
      </c>
      <c r="Z196" s="34">
        <f t="shared" si="73"/>
        <v>3.9399779670496287</v>
      </c>
      <c r="AA196" s="48" t="str">
        <f t="shared" si="87"/>
        <v>3h56m</v>
      </c>
      <c r="AB196" s="60"/>
      <c r="AC196" s="21">
        <f t="shared" si="89"/>
        <v>20.038474757216623</v>
      </c>
      <c r="AD196" s="21" t="e">
        <f t="shared" si="88"/>
        <v>#N/A</v>
      </c>
      <c r="AE196" s="21" t="e">
        <f t="shared" si="90"/>
        <v>#N/A</v>
      </c>
      <c r="AF196" s="55">
        <f t="shared" si="91"/>
        <v>27.93997796704963</v>
      </c>
      <c r="AG196" s="31">
        <v>24</v>
      </c>
    </row>
    <row r="197" spans="1:33" ht="11.25">
      <c r="A197" s="40">
        <f t="shared" si="92"/>
        <v>40342</v>
      </c>
      <c r="B197" s="39">
        <f t="shared" si="74"/>
        <v>2455360.5</v>
      </c>
      <c r="C197" s="35">
        <f t="shared" si="75"/>
        <v>4041.2033900297993</v>
      </c>
      <c r="D197" s="35">
        <f t="shared" si="76"/>
        <v>0.007479240628829413</v>
      </c>
      <c r="E197" s="34">
        <f t="shared" si="62"/>
        <v>23.27315104231023</v>
      </c>
      <c r="F197" s="34">
        <f t="shared" si="77"/>
        <v>8.055759195997805</v>
      </c>
      <c r="G197" s="34">
        <f t="shared" si="63"/>
        <v>8.906614415550894</v>
      </c>
      <c r="H197" s="34">
        <f t="shared" si="64"/>
        <v>9.989833256133647</v>
      </c>
      <c r="I197" s="34" t="e">
        <f t="shared" si="65"/>
        <v>#NUM!</v>
      </c>
      <c r="J197" s="34">
        <f t="shared" si="66"/>
        <v>20.048279955368976</v>
      </c>
      <c r="K197" s="53" t="str">
        <f t="shared" si="78"/>
        <v>20h2m</v>
      </c>
      <c r="L197" s="35">
        <f t="shared" si="67"/>
        <v>20.899135174922066</v>
      </c>
      <c r="M197" s="46" t="str">
        <f t="shared" si="79"/>
        <v>20h53m</v>
      </c>
      <c r="N197" s="34">
        <f t="shared" si="68"/>
        <v>21.982354015504818</v>
      </c>
      <c r="O197" s="47" t="str">
        <f t="shared" si="80"/>
        <v>21h58m</v>
      </c>
      <c r="P197" s="35" t="e">
        <f t="shared" si="69"/>
        <v>#NUM!</v>
      </c>
      <c r="Q197" s="45" t="str">
        <f t="shared" si="81"/>
        <v>***</v>
      </c>
      <c r="R197" s="34" t="e">
        <f t="shared" si="82"/>
        <v>#NUM!</v>
      </c>
      <c r="S197" s="51" t="str">
        <f t="shared" si="83"/>
        <v>***</v>
      </c>
      <c r="T197" s="34" t="e">
        <f t="shared" si="70"/>
        <v>#NUM!</v>
      </c>
      <c r="U197" s="45" t="str">
        <f t="shared" si="84"/>
        <v>***</v>
      </c>
      <c r="V197" s="35">
        <f t="shared" si="71"/>
        <v>2.002687503237524</v>
      </c>
      <c r="W197" s="47" t="str">
        <f t="shared" si="85"/>
        <v>2h0m</v>
      </c>
      <c r="X197" s="35">
        <f t="shared" si="72"/>
        <v>3.0859063438202763</v>
      </c>
      <c r="Y197" s="46" t="str">
        <f t="shared" si="86"/>
        <v>3h5m</v>
      </c>
      <c r="Z197" s="34">
        <f t="shared" si="73"/>
        <v>3.936761563373366</v>
      </c>
      <c r="AA197" s="48" t="str">
        <f t="shared" si="87"/>
        <v>3h56m</v>
      </c>
      <c r="AB197" s="60"/>
      <c r="AC197" s="21">
        <f t="shared" si="89"/>
        <v>20.048279955368976</v>
      </c>
      <c r="AD197" s="21" t="e">
        <f t="shared" si="88"/>
        <v>#N/A</v>
      </c>
      <c r="AE197" s="21" t="e">
        <f t="shared" si="90"/>
        <v>#N/A</v>
      </c>
      <c r="AF197" s="55">
        <f t="shared" si="91"/>
        <v>27.936761563373366</v>
      </c>
      <c r="AG197" s="31">
        <v>24</v>
      </c>
    </row>
    <row r="198" spans="1:33" ht="11.25">
      <c r="A198" s="40">
        <f t="shared" si="92"/>
        <v>40343</v>
      </c>
      <c r="B198" s="39">
        <f t="shared" si="74"/>
        <v>2455361.5</v>
      </c>
      <c r="C198" s="35">
        <f t="shared" si="75"/>
        <v>4042.1890373813994</v>
      </c>
      <c r="D198" s="35">
        <f t="shared" si="76"/>
        <v>0.004138507451503762</v>
      </c>
      <c r="E198" s="34">
        <f t="shared" si="62"/>
        <v>23.325708213090728</v>
      </c>
      <c r="F198" s="34">
        <f t="shared" si="77"/>
        <v>8.061526907120754</v>
      </c>
      <c r="G198" s="34">
        <f t="shared" si="63"/>
        <v>8.91382529756264</v>
      </c>
      <c r="H198" s="34">
        <f t="shared" si="64"/>
        <v>10.000773026712885</v>
      </c>
      <c r="I198" s="34" t="e">
        <f t="shared" si="65"/>
        <v>#NUM!</v>
      </c>
      <c r="J198" s="34">
        <f t="shared" si="66"/>
        <v>20.05738839966925</v>
      </c>
      <c r="K198" s="53" t="str">
        <f t="shared" si="78"/>
        <v>20h3m</v>
      </c>
      <c r="L198" s="35">
        <f t="shared" si="67"/>
        <v>20.909686790111135</v>
      </c>
      <c r="M198" s="46" t="str">
        <f t="shared" si="79"/>
        <v>20h54m</v>
      </c>
      <c r="N198" s="34">
        <f t="shared" si="68"/>
        <v>21.99663451926138</v>
      </c>
      <c r="O198" s="47" t="str">
        <f t="shared" si="80"/>
        <v>21h59m</v>
      </c>
      <c r="P198" s="35" t="e">
        <f t="shared" si="69"/>
        <v>#NUM!</v>
      </c>
      <c r="Q198" s="45" t="str">
        <f t="shared" si="81"/>
        <v>***</v>
      </c>
      <c r="R198" s="34" t="e">
        <f t="shared" si="82"/>
        <v>#NUM!</v>
      </c>
      <c r="S198" s="51" t="str">
        <f t="shared" si="83"/>
        <v>***</v>
      </c>
      <c r="T198" s="34" t="e">
        <f t="shared" si="70"/>
        <v>#NUM!</v>
      </c>
      <c r="U198" s="45" t="str">
        <f t="shared" si="84"/>
        <v>***</v>
      </c>
      <c r="V198" s="35">
        <f t="shared" si="71"/>
        <v>1.9950884658356114</v>
      </c>
      <c r="W198" s="47" t="str">
        <f t="shared" si="85"/>
        <v>1h59m</v>
      </c>
      <c r="X198" s="35">
        <f t="shared" si="72"/>
        <v>3.082036194985856</v>
      </c>
      <c r="Y198" s="46" t="str">
        <f t="shared" si="86"/>
        <v>3h4m</v>
      </c>
      <c r="Z198" s="34">
        <f t="shared" si="73"/>
        <v>3.934334585427742</v>
      </c>
      <c r="AA198" s="48" t="str">
        <f t="shared" si="87"/>
        <v>3h56m</v>
      </c>
      <c r="AB198" s="60"/>
      <c r="AC198" s="21">
        <f t="shared" si="89"/>
        <v>20.05738839966925</v>
      </c>
      <c r="AD198" s="21" t="e">
        <f t="shared" si="88"/>
        <v>#N/A</v>
      </c>
      <c r="AE198" s="21" t="e">
        <f t="shared" si="90"/>
        <v>#N/A</v>
      </c>
      <c r="AF198" s="55">
        <f t="shared" si="91"/>
        <v>27.93433458542774</v>
      </c>
      <c r="AG198" s="31">
        <v>24</v>
      </c>
    </row>
    <row r="199" spans="1:33" ht="11.25">
      <c r="A199" s="40">
        <f t="shared" si="92"/>
        <v>40344</v>
      </c>
      <c r="B199" s="39">
        <f t="shared" si="74"/>
        <v>2455362.5</v>
      </c>
      <c r="C199" s="35">
        <f t="shared" si="75"/>
        <v>4043.1746847329996</v>
      </c>
      <c r="D199" s="35">
        <f t="shared" si="76"/>
        <v>0.0007572396325317182</v>
      </c>
      <c r="E199" s="34">
        <f aca="true" t="shared" si="93" ref="E199:E262">-23.5*COS(RADIANS(0.985*(DAY(A199)+30.3*(MONTH(A199)-1))+10))</f>
        <v>23.37137170040005</v>
      </c>
      <c r="F199" s="34">
        <f t="shared" si="77"/>
        <v>8.06654604210087</v>
      </c>
      <c r="G199" s="34">
        <f aca="true" t="shared" si="94" ref="G199:G262">DEGREES(ACOS((SIN(RADIANS(-6))-SIN(RADIANS($A$2))*SIN(RADIANS(E199)))/(COS(RADIANS($A$2))*COS(RADIANS(E199)))))/360*24</f>
        <v>8.92010622491857</v>
      </c>
      <c r="H199" s="34">
        <f aca="true" t="shared" si="95" ref="H199:H262">DEGREES(ACOS((SIN(RADIANS(-12))-SIN(RADIANS($A$2))*SIN(RADIANS(E199)))/(COS(RADIANS($A$2))*COS(RADIANS(E199)))))/360*24</f>
        <v>10.01033106774117</v>
      </c>
      <c r="I199" s="34" t="e">
        <f aca="true" t="shared" si="96" ref="I199:I262">DEGREES(ACOS((SIN(RADIANS(-18))-SIN(RADIANS($A$2))*SIN(RADIANS(E199)))/(COS(RADIANS($A$2))*COS(RADIANS(E199)))))/360*24</f>
        <v>#NUM!</v>
      </c>
      <c r="J199" s="34">
        <f aca="true" t="shared" si="97" ref="J199:J262">F199+12-D199</f>
        <v>20.065788802468337</v>
      </c>
      <c r="K199" s="53" t="str">
        <f t="shared" si="78"/>
        <v>20h3m</v>
      </c>
      <c r="L199" s="35">
        <f aca="true" t="shared" si="98" ref="L199:L262">G199+12-D199</f>
        <v>20.91934898528604</v>
      </c>
      <c r="M199" s="46" t="str">
        <f t="shared" si="79"/>
        <v>20h55m</v>
      </c>
      <c r="N199" s="34">
        <f aca="true" t="shared" si="99" ref="N199:N262">H199+12-D199</f>
        <v>22.00957382810864</v>
      </c>
      <c r="O199" s="47" t="str">
        <f t="shared" si="80"/>
        <v>22h0m</v>
      </c>
      <c r="P199" s="35" t="e">
        <f aca="true" t="shared" si="100" ref="P199:P262">I199+12-D199</f>
        <v>#NUM!</v>
      </c>
      <c r="Q199" s="45" t="str">
        <f t="shared" si="81"/>
        <v>***</v>
      </c>
      <c r="R199" s="34" t="e">
        <f t="shared" si="82"/>
        <v>#NUM!</v>
      </c>
      <c r="S199" s="51" t="str">
        <f t="shared" si="83"/>
        <v>***</v>
      </c>
      <c r="T199" s="34" t="e">
        <f aca="true" t="shared" si="101" ref="T199:T262">12-I199-D199</f>
        <v>#NUM!</v>
      </c>
      <c r="U199" s="45" t="str">
        <f t="shared" si="84"/>
        <v>***</v>
      </c>
      <c r="V199" s="35">
        <f aca="true" t="shared" si="102" ref="V199:V262">12-H199-D199</f>
        <v>1.9889116926262984</v>
      </c>
      <c r="W199" s="47" t="str">
        <f t="shared" si="85"/>
        <v>1h59m</v>
      </c>
      <c r="X199" s="35">
        <f aca="true" t="shared" si="103" ref="X199:X262">12-G199-D199</f>
        <v>3.0791365354488986</v>
      </c>
      <c r="Y199" s="46" t="str">
        <f t="shared" si="86"/>
        <v>3h4m</v>
      </c>
      <c r="Z199" s="34">
        <f aca="true" t="shared" si="104" ref="Z199:Z262">12-F199-D199</f>
        <v>3.932696718266599</v>
      </c>
      <c r="AA199" s="48" t="str">
        <f t="shared" si="87"/>
        <v>3h55m</v>
      </c>
      <c r="AB199" s="60"/>
      <c r="AC199" s="21">
        <f t="shared" si="89"/>
        <v>20.065788802468337</v>
      </c>
      <c r="AD199" s="21" t="e">
        <f t="shared" si="88"/>
        <v>#N/A</v>
      </c>
      <c r="AE199" s="21" t="e">
        <f t="shared" si="90"/>
        <v>#N/A</v>
      </c>
      <c r="AF199" s="55">
        <f t="shared" si="91"/>
        <v>27.932696718266598</v>
      </c>
      <c r="AG199" s="31">
        <v>24</v>
      </c>
    </row>
    <row r="200" spans="1:33" ht="11.25">
      <c r="A200" s="40">
        <f t="shared" si="92"/>
        <v>40345</v>
      </c>
      <c r="B200" s="39">
        <f t="shared" si="74"/>
        <v>2455363.5</v>
      </c>
      <c r="C200" s="35">
        <f t="shared" si="75"/>
        <v>4044.1603320845993</v>
      </c>
      <c r="D200" s="35">
        <f t="shared" si="76"/>
        <v>-0.0026587030067675875</v>
      </c>
      <c r="E200" s="34">
        <f t="shared" si="93"/>
        <v>23.410128008843987</v>
      </c>
      <c r="F200" s="34">
        <f t="shared" si="77"/>
        <v>8.070811795901198</v>
      </c>
      <c r="G200" s="34">
        <f t="shared" si="94"/>
        <v>8.925448733391555</v>
      </c>
      <c r="H200" s="34">
        <f t="shared" si="95"/>
        <v>10.018482708044132</v>
      </c>
      <c r="I200" s="34" t="e">
        <f t="shared" si="96"/>
        <v>#NUM!</v>
      </c>
      <c r="J200" s="34">
        <f t="shared" si="97"/>
        <v>20.073470498907966</v>
      </c>
      <c r="K200" s="53" t="str">
        <f t="shared" si="78"/>
        <v>20h4m</v>
      </c>
      <c r="L200" s="35">
        <f t="shared" si="98"/>
        <v>20.92810743639832</v>
      </c>
      <c r="M200" s="46" t="str">
        <f t="shared" si="79"/>
        <v>20h55m</v>
      </c>
      <c r="N200" s="34">
        <f t="shared" si="99"/>
        <v>22.0211414110509</v>
      </c>
      <c r="O200" s="47" t="str">
        <f t="shared" si="80"/>
        <v>22h1m</v>
      </c>
      <c r="P200" s="35" t="e">
        <f t="shared" si="100"/>
        <v>#NUM!</v>
      </c>
      <c r="Q200" s="45" t="str">
        <f t="shared" si="81"/>
        <v>***</v>
      </c>
      <c r="R200" s="34" t="e">
        <f t="shared" si="82"/>
        <v>#NUM!</v>
      </c>
      <c r="S200" s="51" t="str">
        <f t="shared" si="83"/>
        <v>***</v>
      </c>
      <c r="T200" s="34" t="e">
        <f t="shared" si="101"/>
        <v>#NUM!</v>
      </c>
      <c r="U200" s="45" t="str">
        <f t="shared" si="84"/>
        <v>***</v>
      </c>
      <c r="V200" s="35">
        <f t="shared" si="102"/>
        <v>1.9841759949626352</v>
      </c>
      <c r="W200" s="47" t="str">
        <f t="shared" si="85"/>
        <v>1h59m</v>
      </c>
      <c r="X200" s="35">
        <f t="shared" si="103"/>
        <v>3.077209969615213</v>
      </c>
      <c r="Y200" s="46" t="str">
        <f t="shared" si="86"/>
        <v>3h4m</v>
      </c>
      <c r="Z200" s="34">
        <f t="shared" si="104"/>
        <v>3.9318469071055695</v>
      </c>
      <c r="AA200" s="48" t="str">
        <f t="shared" si="87"/>
        <v>3h55m</v>
      </c>
      <c r="AB200" s="60"/>
      <c r="AC200" s="21">
        <f t="shared" si="89"/>
        <v>20.073470498907966</v>
      </c>
      <c r="AD200" s="21" t="e">
        <f t="shared" si="88"/>
        <v>#N/A</v>
      </c>
      <c r="AE200" s="21" t="e">
        <f t="shared" si="90"/>
        <v>#N/A</v>
      </c>
      <c r="AF200" s="55">
        <f t="shared" si="91"/>
        <v>27.93184690710557</v>
      </c>
      <c r="AG200" s="31">
        <v>24</v>
      </c>
    </row>
    <row r="201" spans="1:33" ht="11.25">
      <c r="A201" s="40">
        <f t="shared" si="92"/>
        <v>40346</v>
      </c>
      <c r="B201" s="39">
        <f t="shared" si="74"/>
        <v>2455364.5</v>
      </c>
      <c r="C201" s="35">
        <f t="shared" si="75"/>
        <v>4045.1459794362</v>
      </c>
      <c r="D201" s="35">
        <f t="shared" si="76"/>
        <v>-0.006103409606966083</v>
      </c>
      <c r="E201" s="34">
        <f t="shared" si="93"/>
        <v>23.441965684377045</v>
      </c>
      <c r="F201" s="34">
        <f t="shared" si="77"/>
        <v>8.074320062098673</v>
      </c>
      <c r="G201" s="34">
        <f t="shared" si="94"/>
        <v>8.929845566500276</v>
      </c>
      <c r="H201" s="34">
        <f t="shared" si="95"/>
        <v>10.025206536539393</v>
      </c>
      <c r="I201" s="34" t="e">
        <f t="shared" si="96"/>
        <v>#NUM!</v>
      </c>
      <c r="J201" s="34">
        <f t="shared" si="97"/>
        <v>20.080423471705636</v>
      </c>
      <c r="K201" s="53" t="str">
        <f t="shared" si="78"/>
        <v>20h4m</v>
      </c>
      <c r="L201" s="35">
        <f t="shared" si="98"/>
        <v>20.93594897610724</v>
      </c>
      <c r="M201" s="46" t="str">
        <f t="shared" si="79"/>
        <v>20h56m</v>
      </c>
      <c r="N201" s="34">
        <f t="shared" si="99"/>
        <v>22.031309946146358</v>
      </c>
      <c r="O201" s="47" t="str">
        <f t="shared" si="80"/>
        <v>22h1m</v>
      </c>
      <c r="P201" s="35" t="e">
        <f t="shared" si="100"/>
        <v>#NUM!</v>
      </c>
      <c r="Q201" s="45" t="str">
        <f t="shared" si="81"/>
        <v>***</v>
      </c>
      <c r="R201" s="34" t="e">
        <f t="shared" si="82"/>
        <v>#NUM!</v>
      </c>
      <c r="S201" s="51" t="str">
        <f t="shared" si="83"/>
        <v>***</v>
      </c>
      <c r="T201" s="34" t="e">
        <f t="shared" si="101"/>
        <v>#NUM!</v>
      </c>
      <c r="U201" s="45" t="str">
        <f t="shared" si="84"/>
        <v>***</v>
      </c>
      <c r="V201" s="35">
        <f t="shared" si="102"/>
        <v>1.980896873067573</v>
      </c>
      <c r="W201" s="47" t="str">
        <f t="shared" si="85"/>
        <v>1h58m</v>
      </c>
      <c r="X201" s="35">
        <f t="shared" si="103"/>
        <v>3.07625784310669</v>
      </c>
      <c r="Y201" s="46" t="str">
        <f t="shared" si="86"/>
        <v>3h4m</v>
      </c>
      <c r="Z201" s="34">
        <f t="shared" si="104"/>
        <v>3.931783347508293</v>
      </c>
      <c r="AA201" s="48" t="str">
        <f t="shared" si="87"/>
        <v>3h55m</v>
      </c>
      <c r="AB201" s="60"/>
      <c r="AC201" s="21">
        <f t="shared" si="89"/>
        <v>20.080423471705636</v>
      </c>
      <c r="AD201" s="21" t="e">
        <f t="shared" si="88"/>
        <v>#N/A</v>
      </c>
      <c r="AE201" s="21" t="e">
        <f t="shared" si="90"/>
        <v>#N/A</v>
      </c>
      <c r="AF201" s="55">
        <f t="shared" si="91"/>
        <v>27.931783347508294</v>
      </c>
      <c r="AG201" s="31">
        <v>24</v>
      </c>
    </row>
    <row r="202" spans="1:33" ht="11.25">
      <c r="A202" s="40">
        <f t="shared" si="92"/>
        <v>40347</v>
      </c>
      <c r="B202" s="39">
        <f t="shared" si="74"/>
        <v>2455365.5</v>
      </c>
      <c r="C202" s="35">
        <f t="shared" si="75"/>
        <v>4046.1316267877996</v>
      </c>
      <c r="D202" s="35">
        <f t="shared" si="76"/>
        <v>-0.00957092581947812</v>
      </c>
      <c r="E202" s="34">
        <f t="shared" si="93"/>
        <v>23.46687531768759</v>
      </c>
      <c r="F202" s="34">
        <f t="shared" si="77"/>
        <v>8.077067447799216</v>
      </c>
      <c r="G202" s="34">
        <f t="shared" si="94"/>
        <v>8.933290712682373</v>
      </c>
      <c r="H202" s="34">
        <f t="shared" si="95"/>
        <v>10.030484630793358</v>
      </c>
      <c r="I202" s="34" t="e">
        <f t="shared" si="96"/>
        <v>#NUM!</v>
      </c>
      <c r="J202" s="34">
        <f t="shared" si="97"/>
        <v>20.086638373618694</v>
      </c>
      <c r="K202" s="53" t="str">
        <f t="shared" si="78"/>
        <v>20h5m</v>
      </c>
      <c r="L202" s="35">
        <f t="shared" si="98"/>
        <v>20.94286163850185</v>
      </c>
      <c r="M202" s="46" t="str">
        <f t="shared" si="79"/>
        <v>20h56m</v>
      </c>
      <c r="N202" s="34">
        <f t="shared" si="99"/>
        <v>22.040055556612838</v>
      </c>
      <c r="O202" s="47" t="str">
        <f t="shared" si="80"/>
        <v>22h2m</v>
      </c>
      <c r="P202" s="35" t="e">
        <f t="shared" si="100"/>
        <v>#NUM!</v>
      </c>
      <c r="Q202" s="45" t="str">
        <f t="shared" si="81"/>
        <v>***</v>
      </c>
      <c r="R202" s="34" t="e">
        <f t="shared" si="82"/>
        <v>#NUM!</v>
      </c>
      <c r="S202" s="51" t="str">
        <f t="shared" si="83"/>
        <v>***</v>
      </c>
      <c r="T202" s="34" t="e">
        <f t="shared" si="101"/>
        <v>#NUM!</v>
      </c>
      <c r="U202" s="45" t="str">
        <f t="shared" si="84"/>
        <v>***</v>
      </c>
      <c r="V202" s="35">
        <f t="shared" si="102"/>
        <v>1.9790862950261197</v>
      </c>
      <c r="W202" s="47" t="str">
        <f t="shared" si="85"/>
        <v>1h58m</v>
      </c>
      <c r="X202" s="35">
        <f t="shared" si="103"/>
        <v>3.076280213137105</v>
      </c>
      <c r="Y202" s="46" t="str">
        <f t="shared" si="86"/>
        <v>3h4m</v>
      </c>
      <c r="Z202" s="34">
        <f t="shared" si="104"/>
        <v>3.932503478020262</v>
      </c>
      <c r="AA202" s="48" t="str">
        <f t="shared" si="87"/>
        <v>3h55m</v>
      </c>
      <c r="AB202" s="60"/>
      <c r="AC202" s="21">
        <f t="shared" si="89"/>
        <v>20.086638373618694</v>
      </c>
      <c r="AD202" s="21" t="e">
        <f t="shared" si="88"/>
        <v>#N/A</v>
      </c>
      <c r="AE202" s="21" t="e">
        <f t="shared" si="90"/>
        <v>#N/A</v>
      </c>
      <c r="AF202" s="55">
        <f t="shared" si="91"/>
        <v>27.932503478020262</v>
      </c>
      <c r="AG202" s="31">
        <v>24</v>
      </c>
    </row>
    <row r="203" spans="1:33" ht="11.25">
      <c r="A203" s="40">
        <f t="shared" si="92"/>
        <v>40348</v>
      </c>
      <c r="B203" s="39">
        <f t="shared" si="74"/>
        <v>2455366.5</v>
      </c>
      <c r="C203" s="35">
        <f t="shared" si="75"/>
        <v>4047.1172741393993</v>
      </c>
      <c r="D203" s="35">
        <f t="shared" si="76"/>
        <v>-0.013055261409789336</v>
      </c>
      <c r="E203" s="34">
        <f t="shared" si="93"/>
        <v>23.48484954697869</v>
      </c>
      <c r="F203" s="34">
        <f t="shared" si="77"/>
        <v>8.079051286052447</v>
      </c>
      <c r="G203" s="34">
        <f t="shared" si="94"/>
        <v>8.935779436444978</v>
      </c>
      <c r="H203" s="34">
        <f t="shared" si="95"/>
        <v>10.034302753496892</v>
      </c>
      <c r="I203" s="34" t="e">
        <f t="shared" si="96"/>
        <v>#NUM!</v>
      </c>
      <c r="J203" s="34">
        <f t="shared" si="97"/>
        <v>20.092106547462237</v>
      </c>
      <c r="K203" s="53" t="str">
        <f t="shared" si="78"/>
        <v>20h5m</v>
      </c>
      <c r="L203" s="35">
        <f t="shared" si="98"/>
        <v>20.948834697854767</v>
      </c>
      <c r="M203" s="46" t="str">
        <f t="shared" si="79"/>
        <v>20h56m</v>
      </c>
      <c r="N203" s="34">
        <f t="shared" si="99"/>
        <v>22.04735801490668</v>
      </c>
      <c r="O203" s="47" t="str">
        <f t="shared" si="80"/>
        <v>22h2m</v>
      </c>
      <c r="P203" s="35" t="e">
        <f t="shared" si="100"/>
        <v>#NUM!</v>
      </c>
      <c r="Q203" s="45" t="str">
        <f t="shared" si="81"/>
        <v>***</v>
      </c>
      <c r="R203" s="34" t="e">
        <f t="shared" si="82"/>
        <v>#NUM!</v>
      </c>
      <c r="S203" s="51" t="str">
        <f t="shared" si="83"/>
        <v>***</v>
      </c>
      <c r="T203" s="34" t="e">
        <f t="shared" si="101"/>
        <v>#NUM!</v>
      </c>
      <c r="U203" s="45" t="str">
        <f t="shared" si="84"/>
        <v>***</v>
      </c>
      <c r="V203" s="35">
        <f t="shared" si="102"/>
        <v>1.9787525079128976</v>
      </c>
      <c r="W203" s="47" t="str">
        <f t="shared" si="85"/>
        <v>1h58m</v>
      </c>
      <c r="X203" s="35">
        <f t="shared" si="103"/>
        <v>3.0772758249648113</v>
      </c>
      <c r="Y203" s="46" t="str">
        <f t="shared" si="86"/>
        <v>3h4m</v>
      </c>
      <c r="Z203" s="34">
        <f t="shared" si="104"/>
        <v>3.934003975357342</v>
      </c>
      <c r="AA203" s="48" t="str">
        <f t="shared" si="87"/>
        <v>3h56m</v>
      </c>
      <c r="AB203" s="60"/>
      <c r="AC203" s="21">
        <f t="shared" si="89"/>
        <v>20.092106547462237</v>
      </c>
      <c r="AD203" s="21" t="e">
        <f t="shared" si="88"/>
        <v>#N/A</v>
      </c>
      <c r="AE203" s="21" t="e">
        <f t="shared" si="90"/>
        <v>#N/A</v>
      </c>
      <c r="AF203" s="55">
        <f t="shared" si="91"/>
        <v>27.934003975357342</v>
      </c>
      <c r="AG203" s="31">
        <v>24</v>
      </c>
    </row>
    <row r="204" spans="1:33" ht="11.25">
      <c r="A204" s="40">
        <f t="shared" si="92"/>
        <v>40349</v>
      </c>
      <c r="B204" s="39">
        <f t="shared" si="74"/>
        <v>2455367.5</v>
      </c>
      <c r="C204" s="35">
        <f t="shared" si="75"/>
        <v>4048.102921490999</v>
      </c>
      <c r="D204" s="35">
        <f t="shared" si="76"/>
        <v>-0.01655039790576025</v>
      </c>
      <c r="E204" s="34">
        <f t="shared" si="93"/>
        <v>23.495883060143782</v>
      </c>
      <c r="F204" s="34">
        <f t="shared" si="77"/>
        <v>8.080269645668054</v>
      </c>
      <c r="G204" s="34">
        <f t="shared" si="94"/>
        <v>8.93730830312995</v>
      </c>
      <c r="H204" s="34">
        <f t="shared" si="95"/>
        <v>10.036650511917703</v>
      </c>
      <c r="I204" s="34" t="e">
        <f t="shared" si="96"/>
        <v>#NUM!</v>
      </c>
      <c r="J204" s="34">
        <f t="shared" si="97"/>
        <v>20.096820043573814</v>
      </c>
      <c r="K204" s="53" t="str">
        <f t="shared" si="78"/>
        <v>20h5m</v>
      </c>
      <c r="L204" s="35">
        <f t="shared" si="98"/>
        <v>20.95385870103571</v>
      </c>
      <c r="M204" s="46" t="str">
        <f t="shared" si="79"/>
        <v>20h57m</v>
      </c>
      <c r="N204" s="34">
        <f t="shared" si="99"/>
        <v>22.053200909823463</v>
      </c>
      <c r="O204" s="47" t="str">
        <f t="shared" si="80"/>
        <v>22h3m</v>
      </c>
      <c r="P204" s="35" t="e">
        <f t="shared" si="100"/>
        <v>#NUM!</v>
      </c>
      <c r="Q204" s="45" t="str">
        <f t="shared" si="81"/>
        <v>***</v>
      </c>
      <c r="R204" s="34" t="e">
        <f t="shared" si="82"/>
        <v>#NUM!</v>
      </c>
      <c r="S204" s="51" t="str">
        <f t="shared" si="83"/>
        <v>***</v>
      </c>
      <c r="T204" s="34" t="e">
        <f t="shared" si="101"/>
        <v>#NUM!</v>
      </c>
      <c r="U204" s="45" t="str">
        <f t="shared" si="84"/>
        <v>***</v>
      </c>
      <c r="V204" s="35">
        <f t="shared" si="102"/>
        <v>1.9798998859880574</v>
      </c>
      <c r="W204" s="47" t="str">
        <f t="shared" si="85"/>
        <v>1h58m</v>
      </c>
      <c r="X204" s="35">
        <f t="shared" si="103"/>
        <v>3.079242094775811</v>
      </c>
      <c r="Y204" s="46" t="str">
        <f t="shared" si="86"/>
        <v>3h4m</v>
      </c>
      <c r="Z204" s="34">
        <f t="shared" si="104"/>
        <v>3.936280752237707</v>
      </c>
      <c r="AA204" s="48" t="str">
        <f t="shared" si="87"/>
        <v>3h56m</v>
      </c>
      <c r="AB204" s="60"/>
      <c r="AC204" s="21">
        <f t="shared" si="89"/>
        <v>20.096820043573814</v>
      </c>
      <c r="AD204" s="21" t="e">
        <f t="shared" si="88"/>
        <v>#N/A</v>
      </c>
      <c r="AE204" s="21" t="e">
        <f t="shared" si="90"/>
        <v>#N/A</v>
      </c>
      <c r="AF204" s="55">
        <f t="shared" si="91"/>
        <v>27.936280752237707</v>
      </c>
      <c r="AG204" s="31">
        <v>24</v>
      </c>
    </row>
    <row r="205" spans="1:33" ht="11.25">
      <c r="A205" s="40">
        <f t="shared" si="92"/>
        <v>40350</v>
      </c>
      <c r="B205" s="39">
        <f t="shared" si="74"/>
        <v>2455368.5</v>
      </c>
      <c r="C205" s="35">
        <f t="shared" si="75"/>
        <v>4049.0885688425997</v>
      </c>
      <c r="D205" s="35">
        <f t="shared" si="76"/>
        <v>-0.020050296281848345</v>
      </c>
      <c r="E205" s="34">
        <f t="shared" si="93"/>
        <v>23.499972596336665</v>
      </c>
      <c r="F205" s="34">
        <f t="shared" si="77"/>
        <v>8.08072133835595</v>
      </c>
      <c r="G205" s="34">
        <f t="shared" si="94"/>
        <v>8.937875197001523</v>
      </c>
      <c r="H205" s="34">
        <f t="shared" si="95"/>
        <v>10.037521476192369</v>
      </c>
      <c r="I205" s="34" t="e">
        <f t="shared" si="96"/>
        <v>#NUM!</v>
      </c>
      <c r="J205" s="34">
        <f t="shared" si="97"/>
        <v>20.1007716346378</v>
      </c>
      <c r="K205" s="53" t="str">
        <f t="shared" si="78"/>
        <v>20h6m</v>
      </c>
      <c r="L205" s="35">
        <f t="shared" si="98"/>
        <v>20.957925493283373</v>
      </c>
      <c r="M205" s="46" t="str">
        <f t="shared" si="79"/>
        <v>20h57m</v>
      </c>
      <c r="N205" s="34">
        <f t="shared" si="99"/>
        <v>22.057571772474216</v>
      </c>
      <c r="O205" s="47" t="str">
        <f t="shared" si="80"/>
        <v>22h3m</v>
      </c>
      <c r="P205" s="35" t="e">
        <f t="shared" si="100"/>
        <v>#NUM!</v>
      </c>
      <c r="Q205" s="45" t="str">
        <f t="shared" si="81"/>
        <v>***</v>
      </c>
      <c r="R205" s="34" t="e">
        <f t="shared" si="82"/>
        <v>#NUM!</v>
      </c>
      <c r="S205" s="51" t="str">
        <f t="shared" si="83"/>
        <v>***</v>
      </c>
      <c r="T205" s="34" t="e">
        <f t="shared" si="101"/>
        <v>#NUM!</v>
      </c>
      <c r="U205" s="45" t="str">
        <f t="shared" si="84"/>
        <v>***</v>
      </c>
      <c r="V205" s="35">
        <f t="shared" si="102"/>
        <v>1.9825288200894793</v>
      </c>
      <c r="W205" s="47" t="str">
        <f t="shared" si="85"/>
        <v>1h58m</v>
      </c>
      <c r="X205" s="35">
        <f t="shared" si="103"/>
        <v>3.0821750992803256</v>
      </c>
      <c r="Y205" s="46" t="str">
        <f t="shared" si="86"/>
        <v>3h4m</v>
      </c>
      <c r="Z205" s="34">
        <f t="shared" si="104"/>
        <v>3.9393289579258983</v>
      </c>
      <c r="AA205" s="48" t="str">
        <f t="shared" si="87"/>
        <v>3h56m</v>
      </c>
      <c r="AB205" s="60"/>
      <c r="AC205" s="21">
        <f t="shared" si="89"/>
        <v>20.1007716346378</v>
      </c>
      <c r="AD205" s="21" t="e">
        <f t="shared" si="88"/>
        <v>#N/A</v>
      </c>
      <c r="AE205" s="21" t="e">
        <f t="shared" si="90"/>
        <v>#N/A</v>
      </c>
      <c r="AF205" s="55">
        <f t="shared" si="91"/>
        <v>27.9393289579259</v>
      </c>
      <c r="AG205" s="31">
        <v>24</v>
      </c>
    </row>
    <row r="206" spans="1:33" ht="11.25">
      <c r="A206" s="40">
        <f t="shared" si="92"/>
        <v>40351</v>
      </c>
      <c r="B206" s="39">
        <f t="shared" si="74"/>
        <v>2455369.5</v>
      </c>
      <c r="C206" s="35">
        <f t="shared" si="75"/>
        <v>4050.0742161941994</v>
      </c>
      <c r="D206" s="35">
        <f t="shared" si="76"/>
        <v>-0.023548904669950306</v>
      </c>
      <c r="E206" s="34">
        <f t="shared" si="93"/>
        <v>23.497116946935158</v>
      </c>
      <c r="F206" s="34">
        <f t="shared" si="77"/>
        <v>8.080405923133007</v>
      </c>
      <c r="G206" s="34">
        <f t="shared" si="94"/>
        <v>8.937479332440823</v>
      </c>
      <c r="H206" s="34">
        <f t="shared" si="95"/>
        <v>10.036913253317325</v>
      </c>
      <c r="I206" s="34" t="e">
        <f t="shared" si="96"/>
        <v>#NUM!</v>
      </c>
      <c r="J206" s="34">
        <f t="shared" si="97"/>
        <v>20.10395482780296</v>
      </c>
      <c r="K206" s="53" t="str">
        <f t="shared" si="78"/>
        <v>20h6m</v>
      </c>
      <c r="L206" s="35">
        <f t="shared" si="98"/>
        <v>20.961028237110774</v>
      </c>
      <c r="M206" s="46" t="str">
        <f t="shared" si="79"/>
        <v>20h57m</v>
      </c>
      <c r="N206" s="34">
        <f t="shared" si="99"/>
        <v>22.060462157987274</v>
      </c>
      <c r="O206" s="47" t="str">
        <f t="shared" si="80"/>
        <v>22h3m</v>
      </c>
      <c r="P206" s="35" t="e">
        <f t="shared" si="100"/>
        <v>#NUM!</v>
      </c>
      <c r="Q206" s="45" t="str">
        <f t="shared" si="81"/>
        <v>***</v>
      </c>
      <c r="R206" s="34" t="e">
        <f t="shared" si="82"/>
        <v>#NUM!</v>
      </c>
      <c r="S206" s="51" t="str">
        <f t="shared" si="83"/>
        <v>***</v>
      </c>
      <c r="T206" s="34" t="e">
        <f t="shared" si="101"/>
        <v>#NUM!</v>
      </c>
      <c r="U206" s="45" t="str">
        <f t="shared" si="84"/>
        <v>***</v>
      </c>
      <c r="V206" s="35">
        <f t="shared" si="102"/>
        <v>1.9866356513526258</v>
      </c>
      <c r="W206" s="47" t="str">
        <f t="shared" si="85"/>
        <v>1h59m</v>
      </c>
      <c r="X206" s="35">
        <f t="shared" si="103"/>
        <v>3.0860695722291274</v>
      </c>
      <c r="Y206" s="46" t="str">
        <f t="shared" si="86"/>
        <v>3h5m</v>
      </c>
      <c r="Z206" s="34">
        <f t="shared" si="104"/>
        <v>3.943142981536943</v>
      </c>
      <c r="AA206" s="48" t="str">
        <f t="shared" si="87"/>
        <v>3h56m</v>
      </c>
      <c r="AB206" s="60"/>
      <c r="AC206" s="21">
        <f t="shared" si="89"/>
        <v>20.10395482780296</v>
      </c>
      <c r="AD206" s="21" t="e">
        <f t="shared" si="88"/>
        <v>#N/A</v>
      </c>
      <c r="AE206" s="21" t="e">
        <f t="shared" si="90"/>
        <v>#N/A</v>
      </c>
      <c r="AF206" s="55">
        <f t="shared" si="91"/>
        <v>27.943142981536944</v>
      </c>
      <c r="AG206" s="31">
        <v>24</v>
      </c>
    </row>
    <row r="207" spans="1:33" ht="11.25">
      <c r="A207" s="40">
        <f t="shared" si="92"/>
        <v>40352</v>
      </c>
      <c r="B207" s="39">
        <f t="shared" si="74"/>
        <v>2455370.5</v>
      </c>
      <c r="C207" s="35">
        <f t="shared" si="75"/>
        <v>4051.0598635457995</v>
      </c>
      <c r="D207" s="35">
        <f t="shared" si="76"/>
        <v>-0.02704016608756448</v>
      </c>
      <c r="E207" s="34">
        <f t="shared" si="93"/>
        <v>23.48731695589834</v>
      </c>
      <c r="F207" s="34">
        <f t="shared" si="77"/>
        <v>8.079323707960999</v>
      </c>
      <c r="G207" s="34">
        <f t="shared" si="94"/>
        <v>8.936121258112825</v>
      </c>
      <c r="H207" s="34">
        <f t="shared" si="95"/>
        <v>10.034827514843638</v>
      </c>
      <c r="I207" s="34" t="e">
        <f t="shared" si="96"/>
        <v>#NUM!</v>
      </c>
      <c r="J207" s="34">
        <f t="shared" si="97"/>
        <v>20.10636387404856</v>
      </c>
      <c r="K207" s="53" t="str">
        <f t="shared" si="78"/>
        <v>20h6m</v>
      </c>
      <c r="L207" s="35">
        <f t="shared" si="98"/>
        <v>20.96316142420039</v>
      </c>
      <c r="M207" s="46" t="str">
        <f t="shared" si="79"/>
        <v>20h57m</v>
      </c>
      <c r="N207" s="34">
        <f t="shared" si="99"/>
        <v>22.0618676809312</v>
      </c>
      <c r="O207" s="47" t="str">
        <f t="shared" si="80"/>
        <v>22h3m</v>
      </c>
      <c r="P207" s="35" t="e">
        <f t="shared" si="100"/>
        <v>#NUM!</v>
      </c>
      <c r="Q207" s="45" t="str">
        <f t="shared" si="81"/>
        <v>***</v>
      </c>
      <c r="R207" s="34" t="e">
        <f t="shared" si="82"/>
        <v>#NUM!</v>
      </c>
      <c r="S207" s="51" t="str">
        <f t="shared" si="83"/>
        <v>***</v>
      </c>
      <c r="T207" s="34" t="e">
        <f t="shared" si="101"/>
        <v>#NUM!</v>
      </c>
      <c r="U207" s="45" t="str">
        <f t="shared" si="84"/>
        <v>***</v>
      </c>
      <c r="V207" s="35">
        <f t="shared" si="102"/>
        <v>1.9922126512439267</v>
      </c>
      <c r="W207" s="47" t="str">
        <f t="shared" si="85"/>
        <v>1h59m</v>
      </c>
      <c r="X207" s="35">
        <f t="shared" si="103"/>
        <v>3.0909189079747392</v>
      </c>
      <c r="Y207" s="46" t="str">
        <f t="shared" si="86"/>
        <v>3h5m</v>
      </c>
      <c r="Z207" s="34">
        <f t="shared" si="104"/>
        <v>3.947716458126566</v>
      </c>
      <c r="AA207" s="48" t="str">
        <f t="shared" si="87"/>
        <v>3h56m</v>
      </c>
      <c r="AB207" s="60"/>
      <c r="AC207" s="21">
        <f t="shared" si="89"/>
        <v>20.10636387404856</v>
      </c>
      <c r="AD207" s="21" t="e">
        <f t="shared" si="88"/>
        <v>#N/A</v>
      </c>
      <c r="AE207" s="21" t="e">
        <f t="shared" si="90"/>
        <v>#N/A</v>
      </c>
      <c r="AF207" s="55">
        <f t="shared" si="91"/>
        <v>27.947716458126564</v>
      </c>
      <c r="AG207" s="31">
        <v>24</v>
      </c>
    </row>
    <row r="208" spans="1:33" ht="11.25">
      <c r="A208" s="40">
        <f t="shared" si="92"/>
        <v>40353</v>
      </c>
      <c r="B208" s="39">
        <f t="shared" si="74"/>
        <v>2455371.5</v>
      </c>
      <c r="C208" s="35">
        <f t="shared" si="75"/>
        <v>4052.0455108973997</v>
      </c>
      <c r="D208" s="35">
        <f t="shared" si="76"/>
        <v>-0.03051802617397925</v>
      </c>
      <c r="E208" s="34">
        <f t="shared" si="93"/>
        <v>23.470575519517098</v>
      </c>
      <c r="F208" s="34">
        <f t="shared" si="77"/>
        <v>8.077475748602593</v>
      </c>
      <c r="G208" s="34">
        <f t="shared" si="94"/>
        <v>8.933802854055628</v>
      </c>
      <c r="H208" s="34">
        <f t="shared" si="95"/>
        <v>10.031269977522761</v>
      </c>
      <c r="I208" s="34" t="e">
        <f t="shared" si="96"/>
        <v>#NUM!</v>
      </c>
      <c r="J208" s="34">
        <f t="shared" si="97"/>
        <v>20.107993774776574</v>
      </c>
      <c r="K208" s="53" t="str">
        <f t="shared" si="78"/>
        <v>20h6m</v>
      </c>
      <c r="L208" s="35">
        <f t="shared" si="98"/>
        <v>20.964320880229607</v>
      </c>
      <c r="M208" s="46" t="str">
        <f t="shared" si="79"/>
        <v>20h57m</v>
      </c>
      <c r="N208" s="34">
        <f t="shared" si="99"/>
        <v>22.06178800369674</v>
      </c>
      <c r="O208" s="47" t="str">
        <f t="shared" si="80"/>
        <v>22h3m</v>
      </c>
      <c r="P208" s="35" t="e">
        <f t="shared" si="100"/>
        <v>#NUM!</v>
      </c>
      <c r="Q208" s="45" t="str">
        <f t="shared" si="81"/>
        <v>***</v>
      </c>
      <c r="R208" s="34" t="e">
        <f t="shared" si="82"/>
        <v>#NUM!</v>
      </c>
      <c r="S208" s="51" t="str">
        <f t="shared" si="83"/>
        <v>***</v>
      </c>
      <c r="T208" s="34" t="e">
        <f t="shared" si="101"/>
        <v>#NUM!</v>
      </c>
      <c r="U208" s="45" t="str">
        <f t="shared" si="84"/>
        <v>***</v>
      </c>
      <c r="V208" s="35">
        <f t="shared" si="102"/>
        <v>1.9992480486512179</v>
      </c>
      <c r="W208" s="47" t="str">
        <f t="shared" si="85"/>
        <v>1h59m</v>
      </c>
      <c r="X208" s="35">
        <f t="shared" si="103"/>
        <v>3.0967151721183512</v>
      </c>
      <c r="Y208" s="46" t="str">
        <f t="shared" si="86"/>
        <v>3h5m</v>
      </c>
      <c r="Z208" s="34">
        <f t="shared" si="104"/>
        <v>3.9530422775713863</v>
      </c>
      <c r="AA208" s="48" t="str">
        <f t="shared" si="87"/>
        <v>3h57m</v>
      </c>
      <c r="AB208" s="60"/>
      <c r="AC208" s="21">
        <f t="shared" si="89"/>
        <v>20.107993774776574</v>
      </c>
      <c r="AD208" s="21" t="e">
        <f t="shared" si="88"/>
        <v>#N/A</v>
      </c>
      <c r="AE208" s="21" t="e">
        <f t="shared" si="90"/>
        <v>#N/A</v>
      </c>
      <c r="AF208" s="55">
        <f t="shared" si="91"/>
        <v>27.953042277571384</v>
      </c>
      <c r="AG208" s="31">
        <v>24</v>
      </c>
    </row>
    <row r="209" spans="1:33" ht="11.25">
      <c r="A209" s="40">
        <f t="shared" si="92"/>
        <v>40354</v>
      </c>
      <c r="B209" s="39">
        <f t="shared" si="74"/>
        <v>2455372.5</v>
      </c>
      <c r="C209" s="35">
        <f t="shared" si="75"/>
        <v>4053.0311582489994</v>
      </c>
      <c r="D209" s="35">
        <f t="shared" si="76"/>
        <v>-0.03397644092517551</v>
      </c>
      <c r="E209" s="34">
        <f t="shared" si="93"/>
        <v>23.44689758555818</v>
      </c>
      <c r="F209" s="34">
        <f t="shared" si="77"/>
        <v>8.074863844704574</v>
      </c>
      <c r="G209" s="34">
        <f t="shared" si="94"/>
        <v>8.93052732172707</v>
      </c>
      <c r="H209" s="34">
        <f t="shared" si="95"/>
        <v>10.026250337429703</v>
      </c>
      <c r="I209" s="34" t="e">
        <f t="shared" si="96"/>
        <v>#NUM!</v>
      </c>
      <c r="J209" s="34">
        <f t="shared" si="97"/>
        <v>20.10884028562975</v>
      </c>
      <c r="K209" s="53" t="str">
        <f t="shared" si="78"/>
        <v>20h6m</v>
      </c>
      <c r="L209" s="35">
        <f t="shared" si="98"/>
        <v>20.964503762652246</v>
      </c>
      <c r="M209" s="46" t="str">
        <f t="shared" si="79"/>
        <v>20h57m</v>
      </c>
      <c r="N209" s="34">
        <f t="shared" si="99"/>
        <v>22.060226778354878</v>
      </c>
      <c r="O209" s="47" t="str">
        <f t="shared" si="80"/>
        <v>22h3m</v>
      </c>
      <c r="P209" s="35" t="e">
        <f t="shared" si="100"/>
        <v>#NUM!</v>
      </c>
      <c r="Q209" s="45" t="str">
        <f t="shared" si="81"/>
        <v>***</v>
      </c>
      <c r="R209" s="34" t="e">
        <f t="shared" si="82"/>
        <v>#NUM!</v>
      </c>
      <c r="S209" s="51" t="str">
        <f t="shared" si="83"/>
        <v>***</v>
      </c>
      <c r="T209" s="34" t="e">
        <f t="shared" si="101"/>
        <v>#NUM!</v>
      </c>
      <c r="U209" s="45" t="str">
        <f t="shared" si="84"/>
        <v>***</v>
      </c>
      <c r="V209" s="35">
        <f t="shared" si="102"/>
        <v>2.0077261034954725</v>
      </c>
      <c r="W209" s="47" t="str">
        <f t="shared" si="85"/>
        <v>2h0m</v>
      </c>
      <c r="X209" s="35">
        <f t="shared" si="103"/>
        <v>3.103449119198106</v>
      </c>
      <c r="Y209" s="46" t="str">
        <f t="shared" si="86"/>
        <v>3h6m</v>
      </c>
      <c r="Z209" s="34">
        <f t="shared" si="104"/>
        <v>3.959112596220602</v>
      </c>
      <c r="AA209" s="48" t="str">
        <f t="shared" si="87"/>
        <v>3h57m</v>
      </c>
      <c r="AB209" s="60"/>
      <c r="AC209" s="21">
        <f t="shared" si="89"/>
        <v>20.10884028562975</v>
      </c>
      <c r="AD209" s="21" t="e">
        <f t="shared" si="88"/>
        <v>#N/A</v>
      </c>
      <c r="AE209" s="21" t="e">
        <f t="shared" si="90"/>
        <v>#N/A</v>
      </c>
      <c r="AF209" s="55">
        <f t="shared" si="91"/>
        <v>27.959112596220603</v>
      </c>
      <c r="AG209" s="31">
        <v>24</v>
      </c>
    </row>
    <row r="210" spans="1:33" ht="11.25">
      <c r="A210" s="40">
        <f t="shared" si="92"/>
        <v>40355</v>
      </c>
      <c r="B210" s="39">
        <f t="shared" si="74"/>
        <v>2455373.5</v>
      </c>
      <c r="C210" s="35">
        <f t="shared" si="75"/>
        <v>4054.0168056005996</v>
      </c>
      <c r="D210" s="35">
        <f t="shared" si="76"/>
        <v>-0.037409384418056905</v>
      </c>
      <c r="E210" s="34">
        <f t="shared" si="93"/>
        <v>23.416290151801896</v>
      </c>
      <c r="F210" s="34">
        <f t="shared" si="77"/>
        <v>8.071490533139778</v>
      </c>
      <c r="G210" s="34">
        <f t="shared" si="94"/>
        <v>8.926299167128247</v>
      </c>
      <c r="H210" s="34">
        <f t="shared" si="95"/>
        <v>10.019782159343473</v>
      </c>
      <c r="I210" s="34" t="e">
        <f t="shared" si="96"/>
        <v>#NUM!</v>
      </c>
      <c r="J210" s="34">
        <f t="shared" si="97"/>
        <v>20.10889991755784</v>
      </c>
      <c r="K210" s="53" t="str">
        <f t="shared" si="78"/>
        <v>20h6m</v>
      </c>
      <c r="L210" s="35">
        <f t="shared" si="98"/>
        <v>20.963708551546308</v>
      </c>
      <c r="M210" s="46" t="str">
        <f t="shared" si="79"/>
        <v>20h57m</v>
      </c>
      <c r="N210" s="34">
        <f t="shared" si="99"/>
        <v>22.05719154376153</v>
      </c>
      <c r="O210" s="47" t="str">
        <f t="shared" si="80"/>
        <v>22h3m</v>
      </c>
      <c r="P210" s="35" t="e">
        <f t="shared" si="100"/>
        <v>#NUM!</v>
      </c>
      <c r="Q210" s="45" t="str">
        <f t="shared" si="81"/>
        <v>***</v>
      </c>
      <c r="R210" s="34" t="e">
        <f t="shared" si="82"/>
        <v>#NUM!</v>
      </c>
      <c r="S210" s="51" t="str">
        <f t="shared" si="83"/>
        <v>***</v>
      </c>
      <c r="T210" s="34" t="e">
        <f t="shared" si="101"/>
        <v>#NUM!</v>
      </c>
      <c r="U210" s="45" t="str">
        <f t="shared" si="84"/>
        <v>***</v>
      </c>
      <c r="V210" s="35">
        <f t="shared" si="102"/>
        <v>2.017627225074584</v>
      </c>
      <c r="W210" s="47" t="str">
        <f t="shared" si="85"/>
        <v>2h1m</v>
      </c>
      <c r="X210" s="35">
        <f t="shared" si="103"/>
        <v>3.1111102172898093</v>
      </c>
      <c r="Y210" s="46" t="str">
        <f t="shared" si="86"/>
        <v>3h6m</v>
      </c>
      <c r="Z210" s="34">
        <f t="shared" si="104"/>
        <v>3.9659188512782784</v>
      </c>
      <c r="AA210" s="48" t="str">
        <f t="shared" si="87"/>
        <v>3h57m</v>
      </c>
      <c r="AB210" s="60"/>
      <c r="AC210" s="21">
        <f t="shared" si="89"/>
        <v>20.10889991755784</v>
      </c>
      <c r="AD210" s="21" t="e">
        <f t="shared" si="88"/>
        <v>#N/A</v>
      </c>
      <c r="AE210" s="21" t="e">
        <f t="shared" si="90"/>
        <v>#N/A</v>
      </c>
      <c r="AF210" s="55">
        <f t="shared" si="91"/>
        <v>27.96591885127828</v>
      </c>
      <c r="AG210" s="31">
        <v>24</v>
      </c>
    </row>
    <row r="211" spans="1:33" ht="11.25">
      <c r="A211" s="40">
        <f t="shared" si="92"/>
        <v>40356</v>
      </c>
      <c r="B211" s="39">
        <f t="shared" si="74"/>
        <v>2455374.5</v>
      </c>
      <c r="C211" s="35">
        <f t="shared" si="75"/>
        <v>4055.0024529521993</v>
      </c>
      <c r="D211" s="35">
        <f t="shared" si="76"/>
        <v>-0.040810856514782425</v>
      </c>
      <c r="E211" s="34">
        <f t="shared" si="93"/>
        <v>23.37876226397404</v>
      </c>
      <c r="F211" s="34">
        <f t="shared" si="77"/>
        <v>8.067359078661067</v>
      </c>
      <c r="G211" s="34">
        <f t="shared" si="94"/>
        <v>8.921124177205474</v>
      </c>
      <c r="H211" s="34">
        <f t="shared" si="95"/>
        <v>10.011882724331562</v>
      </c>
      <c r="I211" s="34" t="e">
        <f t="shared" si="96"/>
        <v>#NUM!</v>
      </c>
      <c r="J211" s="34">
        <f t="shared" si="97"/>
        <v>20.108169935175848</v>
      </c>
      <c r="K211" s="53" t="str">
        <f t="shared" si="78"/>
        <v>20h6m</v>
      </c>
      <c r="L211" s="35">
        <f t="shared" si="98"/>
        <v>20.961935033720255</v>
      </c>
      <c r="M211" s="46" t="str">
        <f t="shared" si="79"/>
        <v>20h57m</v>
      </c>
      <c r="N211" s="34">
        <f t="shared" si="99"/>
        <v>22.052693580846345</v>
      </c>
      <c r="O211" s="47" t="str">
        <f t="shared" si="80"/>
        <v>22h3m</v>
      </c>
      <c r="P211" s="35" t="e">
        <f t="shared" si="100"/>
        <v>#NUM!</v>
      </c>
      <c r="Q211" s="45" t="str">
        <f t="shared" si="81"/>
        <v>***</v>
      </c>
      <c r="R211" s="34" t="e">
        <f t="shared" si="82"/>
        <v>#NUM!</v>
      </c>
      <c r="S211" s="51" t="str">
        <f t="shared" si="83"/>
        <v>***</v>
      </c>
      <c r="T211" s="34" t="e">
        <f t="shared" si="101"/>
        <v>#NUM!</v>
      </c>
      <c r="U211" s="45" t="str">
        <f t="shared" si="84"/>
        <v>***</v>
      </c>
      <c r="V211" s="35">
        <f t="shared" si="102"/>
        <v>2.0289281321832204</v>
      </c>
      <c r="W211" s="47" t="str">
        <f t="shared" si="85"/>
        <v>2h1m</v>
      </c>
      <c r="X211" s="35">
        <f t="shared" si="103"/>
        <v>3.119686679309308</v>
      </c>
      <c r="Y211" s="46" t="str">
        <f t="shared" si="86"/>
        <v>3h7m</v>
      </c>
      <c r="Z211" s="34">
        <f t="shared" si="104"/>
        <v>3.9734517778537155</v>
      </c>
      <c r="AA211" s="48" t="str">
        <f t="shared" si="87"/>
        <v>3h58m</v>
      </c>
      <c r="AB211" s="60"/>
      <c r="AC211" s="21">
        <f t="shared" si="89"/>
        <v>20.108169935175848</v>
      </c>
      <c r="AD211" s="21" t="e">
        <f t="shared" si="88"/>
        <v>#N/A</v>
      </c>
      <c r="AE211" s="21" t="e">
        <f t="shared" si="90"/>
        <v>#N/A</v>
      </c>
      <c r="AF211" s="55">
        <f t="shared" si="91"/>
        <v>27.973451777853715</v>
      </c>
      <c r="AG211" s="31">
        <v>24</v>
      </c>
    </row>
    <row r="212" spans="1:33" ht="11.25">
      <c r="A212" s="40">
        <f t="shared" si="92"/>
        <v>40357</v>
      </c>
      <c r="B212" s="39">
        <f t="shared" si="74"/>
        <v>2455375.5</v>
      </c>
      <c r="C212" s="35">
        <f t="shared" si="75"/>
        <v>4055.9881003038</v>
      </c>
      <c r="D212" s="35">
        <f t="shared" si="76"/>
        <v>-0.04417489053785499</v>
      </c>
      <c r="E212" s="34">
        <f t="shared" si="93"/>
        <v>23.334325013072476</v>
      </c>
      <c r="F212" s="34">
        <f t="shared" si="77"/>
        <v>8.062473461941664</v>
      </c>
      <c r="G212" s="34">
        <f t="shared" si="94"/>
        <v>8.9150093898096</v>
      </c>
      <c r="H212" s="34">
        <f t="shared" si="95"/>
        <v>10.002572839511268</v>
      </c>
      <c r="I212" s="34" t="e">
        <f t="shared" si="96"/>
        <v>#NUM!</v>
      </c>
      <c r="J212" s="34">
        <f t="shared" si="97"/>
        <v>20.10664835247952</v>
      </c>
      <c r="K212" s="53" t="str">
        <f t="shared" si="78"/>
        <v>20h6m</v>
      </c>
      <c r="L212" s="35">
        <f t="shared" si="98"/>
        <v>20.959184280347454</v>
      </c>
      <c r="M212" s="46" t="str">
        <f t="shared" si="79"/>
        <v>20h57m</v>
      </c>
      <c r="N212" s="34">
        <f t="shared" si="99"/>
        <v>22.046747730049123</v>
      </c>
      <c r="O212" s="47" t="str">
        <f t="shared" si="80"/>
        <v>22h2m</v>
      </c>
      <c r="P212" s="35" t="e">
        <f t="shared" si="100"/>
        <v>#NUM!</v>
      </c>
      <c r="Q212" s="45" t="str">
        <f t="shared" si="81"/>
        <v>***</v>
      </c>
      <c r="R212" s="34" t="e">
        <f t="shared" si="82"/>
        <v>#NUM!</v>
      </c>
      <c r="S212" s="51" t="str">
        <f t="shared" si="83"/>
        <v>***</v>
      </c>
      <c r="T212" s="34" t="e">
        <f t="shared" si="101"/>
        <v>#NUM!</v>
      </c>
      <c r="U212" s="45" t="str">
        <f t="shared" si="84"/>
        <v>***</v>
      </c>
      <c r="V212" s="35">
        <f t="shared" si="102"/>
        <v>2.0416020510265867</v>
      </c>
      <c r="W212" s="47" t="str">
        <f t="shared" si="85"/>
        <v>2h2m</v>
      </c>
      <c r="X212" s="35">
        <f t="shared" si="103"/>
        <v>3.1291655007282557</v>
      </c>
      <c r="Y212" s="46" t="str">
        <f t="shared" si="86"/>
        <v>3h7m</v>
      </c>
      <c r="Z212" s="34">
        <f t="shared" si="104"/>
        <v>3.9817014285961907</v>
      </c>
      <c r="AA212" s="48" t="str">
        <f t="shared" si="87"/>
        <v>3h58m</v>
      </c>
      <c r="AB212" s="60"/>
      <c r="AC212" s="21">
        <f t="shared" si="89"/>
        <v>20.10664835247952</v>
      </c>
      <c r="AD212" s="21" t="e">
        <f t="shared" si="88"/>
        <v>#N/A</v>
      </c>
      <c r="AE212" s="21" t="e">
        <f t="shared" si="90"/>
        <v>#N/A</v>
      </c>
      <c r="AF212" s="55">
        <f t="shared" si="91"/>
        <v>27.98170142859619</v>
      </c>
      <c r="AG212" s="31">
        <v>24</v>
      </c>
    </row>
    <row r="213" spans="1:33" ht="11.25">
      <c r="A213" s="40">
        <f t="shared" si="92"/>
        <v>40358</v>
      </c>
      <c r="B213" s="39">
        <f t="shared" si="74"/>
        <v>2455376.5</v>
      </c>
      <c r="C213" s="35">
        <f t="shared" si="75"/>
        <v>4056.9737476553996</v>
      </c>
      <c r="D213" s="35">
        <f t="shared" si="76"/>
        <v>-0.047495560906692304</v>
      </c>
      <c r="E213" s="34">
        <f t="shared" si="93"/>
        <v>23.282991532089316</v>
      </c>
      <c r="F213" s="34">
        <f t="shared" si="77"/>
        <v>8.056838365096302</v>
      </c>
      <c r="G213" s="34">
        <f t="shared" si="94"/>
        <v>8.907963057563464</v>
      </c>
      <c r="H213" s="34">
        <f t="shared" si="95"/>
        <v>9.991876614802585</v>
      </c>
      <c r="I213" s="34" t="e">
        <f t="shared" si="96"/>
        <v>#NUM!</v>
      </c>
      <c r="J213" s="34">
        <f t="shared" si="97"/>
        <v>20.104333926002997</v>
      </c>
      <c r="K213" s="53" t="str">
        <f t="shared" si="78"/>
        <v>20h6m</v>
      </c>
      <c r="L213" s="35">
        <f t="shared" si="98"/>
        <v>20.955458618470157</v>
      </c>
      <c r="M213" s="46" t="str">
        <f t="shared" si="79"/>
        <v>20h57m</v>
      </c>
      <c r="N213" s="34">
        <f t="shared" si="99"/>
        <v>22.03937217570928</v>
      </c>
      <c r="O213" s="47" t="str">
        <f t="shared" si="80"/>
        <v>22h2m</v>
      </c>
      <c r="P213" s="35" t="e">
        <f t="shared" si="100"/>
        <v>#NUM!</v>
      </c>
      <c r="Q213" s="45" t="str">
        <f t="shared" si="81"/>
        <v>***</v>
      </c>
      <c r="R213" s="34" t="e">
        <f t="shared" si="82"/>
        <v>#NUM!</v>
      </c>
      <c r="S213" s="51" t="str">
        <f t="shared" si="83"/>
        <v>***</v>
      </c>
      <c r="T213" s="34" t="e">
        <f t="shared" si="101"/>
        <v>#NUM!</v>
      </c>
      <c r="U213" s="45" t="str">
        <f t="shared" si="84"/>
        <v>***</v>
      </c>
      <c r="V213" s="35">
        <f t="shared" si="102"/>
        <v>2.055618946104107</v>
      </c>
      <c r="W213" s="47" t="str">
        <f t="shared" si="85"/>
        <v>2h3m</v>
      </c>
      <c r="X213" s="35">
        <f t="shared" si="103"/>
        <v>3.1395325033432284</v>
      </c>
      <c r="Y213" s="46" t="str">
        <f t="shared" si="86"/>
        <v>3h8m</v>
      </c>
      <c r="Z213" s="34">
        <f t="shared" si="104"/>
        <v>3.99065719581039</v>
      </c>
      <c r="AA213" s="48" t="str">
        <f t="shared" si="87"/>
        <v>3h59m</v>
      </c>
      <c r="AB213" s="60"/>
      <c r="AC213" s="21">
        <f t="shared" si="89"/>
        <v>20.104333926002997</v>
      </c>
      <c r="AD213" s="21" t="e">
        <f t="shared" si="88"/>
        <v>#N/A</v>
      </c>
      <c r="AE213" s="21" t="e">
        <f t="shared" si="90"/>
        <v>#N/A</v>
      </c>
      <c r="AF213" s="55">
        <f t="shared" si="91"/>
        <v>27.99065719581039</v>
      </c>
      <c r="AG213" s="31">
        <v>24</v>
      </c>
    </row>
    <row r="214" spans="1:33" ht="11.25">
      <c r="A214" s="40">
        <f t="shared" si="92"/>
        <v>40359</v>
      </c>
      <c r="B214" s="39">
        <f t="shared" si="74"/>
        <v>2455377.5</v>
      </c>
      <c r="C214" s="35">
        <f t="shared" si="75"/>
        <v>4057.9593950069993</v>
      </c>
      <c r="D214" s="35">
        <f t="shared" si="76"/>
        <v>-0.050766990726592645</v>
      </c>
      <c r="E214" s="34">
        <f t="shared" si="93"/>
        <v>23.2247769921296</v>
      </c>
      <c r="F214" s="34">
        <f t="shared" si="77"/>
        <v>8.050459154796187</v>
      </c>
      <c r="G214" s="34">
        <f t="shared" si="94"/>
        <v>8.899994606052463</v>
      </c>
      <c r="H214" s="34">
        <f t="shared" si="95"/>
        <v>9.979821212113956</v>
      </c>
      <c r="I214" s="34" t="e">
        <f t="shared" si="96"/>
        <v>#NUM!</v>
      </c>
      <c r="J214" s="34">
        <f t="shared" si="97"/>
        <v>20.10122614552278</v>
      </c>
      <c r="K214" s="53" t="str">
        <f t="shared" si="78"/>
        <v>20h6m</v>
      </c>
      <c r="L214" s="35">
        <f t="shared" si="98"/>
        <v>20.950761596779056</v>
      </c>
      <c r="M214" s="46" t="str">
        <f t="shared" si="79"/>
        <v>20h57m</v>
      </c>
      <c r="N214" s="34">
        <f t="shared" si="99"/>
        <v>22.030588202840548</v>
      </c>
      <c r="O214" s="47" t="str">
        <f t="shared" si="80"/>
        <v>22h1m</v>
      </c>
      <c r="P214" s="35" t="e">
        <f t="shared" si="100"/>
        <v>#NUM!</v>
      </c>
      <c r="Q214" s="45" t="str">
        <f t="shared" si="81"/>
        <v>***</v>
      </c>
      <c r="R214" s="34" t="e">
        <f t="shared" si="82"/>
        <v>#NUM!</v>
      </c>
      <c r="S214" s="51" t="str">
        <f t="shared" si="83"/>
        <v>***</v>
      </c>
      <c r="T214" s="34" t="e">
        <f t="shared" si="101"/>
        <v>#NUM!</v>
      </c>
      <c r="U214" s="45" t="str">
        <f t="shared" si="84"/>
        <v>***</v>
      </c>
      <c r="V214" s="35">
        <f t="shared" si="102"/>
        <v>2.0709457786126366</v>
      </c>
      <c r="W214" s="47" t="str">
        <f t="shared" si="85"/>
        <v>2h4m</v>
      </c>
      <c r="X214" s="35">
        <f t="shared" si="103"/>
        <v>3.15077238467413</v>
      </c>
      <c r="Y214" s="46" t="str">
        <f t="shared" si="86"/>
        <v>3h9m</v>
      </c>
      <c r="Z214" s="34">
        <f t="shared" si="104"/>
        <v>4.000307835930406</v>
      </c>
      <c r="AA214" s="48" t="str">
        <f t="shared" si="87"/>
        <v>4h0m</v>
      </c>
      <c r="AB214" s="60"/>
      <c r="AC214" s="21">
        <f t="shared" si="89"/>
        <v>20.10122614552278</v>
      </c>
      <c r="AD214" s="21" t="e">
        <f t="shared" si="88"/>
        <v>#N/A</v>
      </c>
      <c r="AE214" s="21" t="e">
        <f t="shared" si="90"/>
        <v>#N/A</v>
      </c>
      <c r="AF214" s="55">
        <f t="shared" si="91"/>
        <v>28.000307835930407</v>
      </c>
      <c r="AG214" s="31">
        <v>24</v>
      </c>
    </row>
    <row r="215" spans="1:33" ht="11.25">
      <c r="A215" s="40">
        <f t="shared" si="92"/>
        <v>40360</v>
      </c>
      <c r="B215" s="39">
        <f t="shared" si="74"/>
        <v>2455378.5</v>
      </c>
      <c r="C215" s="35">
        <f t="shared" si="75"/>
        <v>4058.945042358599</v>
      </c>
      <c r="D215" s="35">
        <f t="shared" si="76"/>
        <v>-0.05398335932074824</v>
      </c>
      <c r="E215" s="34">
        <f t="shared" si="93"/>
        <v>23.13883945048839</v>
      </c>
      <c r="F215" s="34">
        <f t="shared" si="77"/>
        <v>8.041063731359834</v>
      </c>
      <c r="G215" s="34">
        <f t="shared" si="94"/>
        <v>8.888274536222351</v>
      </c>
      <c r="H215" s="34">
        <f t="shared" si="95"/>
        <v>9.962166768464975</v>
      </c>
      <c r="I215" s="34" t="e">
        <f t="shared" si="96"/>
        <v>#NUM!</v>
      </c>
      <c r="J215" s="34">
        <f t="shared" si="97"/>
        <v>20.095047090680584</v>
      </c>
      <c r="K215" s="53" t="str">
        <f t="shared" si="78"/>
        <v>20h5m</v>
      </c>
      <c r="L215" s="35">
        <f t="shared" si="98"/>
        <v>20.9422578955431</v>
      </c>
      <c r="M215" s="46" t="str">
        <f t="shared" si="79"/>
        <v>20h56m</v>
      </c>
      <c r="N215" s="34">
        <f t="shared" si="99"/>
        <v>22.016150127785725</v>
      </c>
      <c r="O215" s="47" t="str">
        <f t="shared" si="80"/>
        <v>22h0m</v>
      </c>
      <c r="P215" s="35" t="e">
        <f t="shared" si="100"/>
        <v>#NUM!</v>
      </c>
      <c r="Q215" s="45" t="str">
        <f t="shared" si="81"/>
        <v>***</v>
      </c>
      <c r="R215" s="34" t="e">
        <f t="shared" si="82"/>
        <v>#NUM!</v>
      </c>
      <c r="S215" s="51" t="str">
        <f t="shared" si="83"/>
        <v>***</v>
      </c>
      <c r="T215" s="34" t="e">
        <f t="shared" si="101"/>
        <v>#NUM!</v>
      </c>
      <c r="U215" s="45" t="str">
        <f t="shared" si="84"/>
        <v>***</v>
      </c>
      <c r="V215" s="35">
        <f t="shared" si="102"/>
        <v>2.0918165908557733</v>
      </c>
      <c r="W215" s="47" t="str">
        <f t="shared" si="85"/>
        <v>2h5m</v>
      </c>
      <c r="X215" s="35">
        <f t="shared" si="103"/>
        <v>3.1657088230983974</v>
      </c>
      <c r="Y215" s="46" t="str">
        <f t="shared" si="86"/>
        <v>3h9m</v>
      </c>
      <c r="Z215" s="34">
        <f t="shared" si="104"/>
        <v>4.012919627960914</v>
      </c>
      <c r="AA215" s="48" t="str">
        <f t="shared" si="87"/>
        <v>4h0m</v>
      </c>
      <c r="AB215" s="60"/>
      <c r="AC215" s="21">
        <f t="shared" si="89"/>
        <v>20.095047090680584</v>
      </c>
      <c r="AD215" s="21" t="e">
        <f t="shared" si="88"/>
        <v>#N/A</v>
      </c>
      <c r="AE215" s="21" t="e">
        <f t="shared" si="90"/>
        <v>#N/A</v>
      </c>
      <c r="AF215" s="55">
        <f t="shared" si="91"/>
        <v>28.012919627960912</v>
      </c>
      <c r="AG215" s="31">
        <v>24</v>
      </c>
    </row>
    <row r="216" spans="1:33" ht="11.25">
      <c r="A216" s="40">
        <f t="shared" si="92"/>
        <v>40361</v>
      </c>
      <c r="B216" s="39">
        <f t="shared" si="74"/>
        <v>2455379.5</v>
      </c>
      <c r="C216" s="35">
        <f t="shared" si="75"/>
        <v>4059.9306897101997</v>
      </c>
      <c r="D216" s="35">
        <f t="shared" si="76"/>
        <v>-0.05713890969640461</v>
      </c>
      <c r="E216" s="34">
        <f t="shared" si="93"/>
        <v>23.064867102100006</v>
      </c>
      <c r="F216" s="34">
        <f t="shared" si="77"/>
        <v>8.032997008200038</v>
      </c>
      <c r="G216" s="34">
        <f t="shared" si="94"/>
        <v>8.878227013237119</v>
      </c>
      <c r="H216" s="34">
        <f t="shared" si="95"/>
        <v>9.947102943926833</v>
      </c>
      <c r="I216" s="34" t="e">
        <f t="shared" si="96"/>
        <v>#NUM!</v>
      </c>
      <c r="J216" s="34">
        <f t="shared" si="97"/>
        <v>20.090135917896443</v>
      </c>
      <c r="K216" s="53" t="str">
        <f t="shared" si="78"/>
        <v>20h5m</v>
      </c>
      <c r="L216" s="35">
        <f t="shared" si="98"/>
        <v>20.935365922933524</v>
      </c>
      <c r="M216" s="46" t="str">
        <f t="shared" si="79"/>
        <v>20h56m</v>
      </c>
      <c r="N216" s="34">
        <f t="shared" si="99"/>
        <v>22.00424185362324</v>
      </c>
      <c r="O216" s="47" t="str">
        <f t="shared" si="80"/>
        <v>22h0m</v>
      </c>
      <c r="P216" s="35" t="e">
        <f t="shared" si="100"/>
        <v>#NUM!</v>
      </c>
      <c r="Q216" s="45" t="str">
        <f t="shared" si="81"/>
        <v>***</v>
      </c>
      <c r="R216" s="34" t="e">
        <f t="shared" si="82"/>
        <v>#NUM!</v>
      </c>
      <c r="S216" s="51" t="str">
        <f t="shared" si="83"/>
        <v>***</v>
      </c>
      <c r="T216" s="34" t="e">
        <f t="shared" si="101"/>
        <v>#NUM!</v>
      </c>
      <c r="U216" s="45" t="str">
        <f t="shared" si="84"/>
        <v>***</v>
      </c>
      <c r="V216" s="35">
        <f t="shared" si="102"/>
        <v>2.1100359657695718</v>
      </c>
      <c r="W216" s="47" t="str">
        <f t="shared" si="85"/>
        <v>2h6m</v>
      </c>
      <c r="X216" s="35">
        <f t="shared" si="103"/>
        <v>3.1789118964592857</v>
      </c>
      <c r="Y216" s="46" t="str">
        <f t="shared" si="86"/>
        <v>3h10m</v>
      </c>
      <c r="Z216" s="34">
        <f t="shared" si="104"/>
        <v>4.024141901496367</v>
      </c>
      <c r="AA216" s="48" t="str">
        <f t="shared" si="87"/>
        <v>4h1m</v>
      </c>
      <c r="AB216" s="60"/>
      <c r="AC216" s="21">
        <f t="shared" si="89"/>
        <v>20.090135917896443</v>
      </c>
      <c r="AD216" s="21" t="e">
        <f t="shared" si="88"/>
        <v>#N/A</v>
      </c>
      <c r="AE216" s="21" t="e">
        <f t="shared" si="90"/>
        <v>#N/A</v>
      </c>
      <c r="AF216" s="55">
        <f t="shared" si="91"/>
        <v>28.024141901496368</v>
      </c>
      <c r="AG216" s="31">
        <v>24</v>
      </c>
    </row>
    <row r="217" spans="1:33" ht="11.25">
      <c r="A217" s="40">
        <f t="shared" si="92"/>
        <v>40362</v>
      </c>
      <c r="B217" s="39">
        <f t="shared" si="74"/>
        <v>2455380.5</v>
      </c>
      <c r="C217" s="35">
        <f t="shared" si="75"/>
        <v>4060.9163370617994</v>
      </c>
      <c r="D217" s="35">
        <f t="shared" si="76"/>
        <v>-0.06022795593607442</v>
      </c>
      <c r="E217" s="34">
        <f t="shared" si="93"/>
        <v>22.984078159263383</v>
      </c>
      <c r="F217" s="34">
        <f t="shared" si="77"/>
        <v>8.024208483302678</v>
      </c>
      <c r="G217" s="34">
        <f t="shared" si="94"/>
        <v>8.867296175518952</v>
      </c>
      <c r="H217" s="34">
        <f t="shared" si="95"/>
        <v>9.93078771112697</v>
      </c>
      <c r="I217" s="34" t="e">
        <f t="shared" si="96"/>
        <v>#NUM!</v>
      </c>
      <c r="J217" s="34">
        <f t="shared" si="97"/>
        <v>20.084436439238754</v>
      </c>
      <c r="K217" s="53" t="str">
        <f t="shared" si="78"/>
        <v>20h5m</v>
      </c>
      <c r="L217" s="35">
        <f t="shared" si="98"/>
        <v>20.927524131455026</v>
      </c>
      <c r="M217" s="46" t="str">
        <f t="shared" si="79"/>
        <v>20h55m</v>
      </c>
      <c r="N217" s="34">
        <f t="shared" si="99"/>
        <v>21.991015667063042</v>
      </c>
      <c r="O217" s="47" t="str">
        <f t="shared" si="80"/>
        <v>21h59m</v>
      </c>
      <c r="P217" s="35" t="e">
        <f t="shared" si="100"/>
        <v>#NUM!</v>
      </c>
      <c r="Q217" s="45" t="str">
        <f t="shared" si="81"/>
        <v>***</v>
      </c>
      <c r="R217" s="34" t="e">
        <f t="shared" si="82"/>
        <v>#NUM!</v>
      </c>
      <c r="S217" s="51" t="str">
        <f t="shared" si="83"/>
        <v>***</v>
      </c>
      <c r="T217" s="34" t="e">
        <f t="shared" si="101"/>
        <v>#NUM!</v>
      </c>
      <c r="U217" s="45" t="str">
        <f t="shared" si="84"/>
        <v>***</v>
      </c>
      <c r="V217" s="35">
        <f t="shared" si="102"/>
        <v>2.129440244809105</v>
      </c>
      <c r="W217" s="47" t="str">
        <f t="shared" si="85"/>
        <v>2h7m</v>
      </c>
      <c r="X217" s="35">
        <f t="shared" si="103"/>
        <v>3.1929317804171227</v>
      </c>
      <c r="Y217" s="46" t="str">
        <f t="shared" si="86"/>
        <v>3h11m</v>
      </c>
      <c r="Z217" s="34">
        <f t="shared" si="104"/>
        <v>4.036019472633397</v>
      </c>
      <c r="AA217" s="48" t="str">
        <f t="shared" si="87"/>
        <v>4h2m</v>
      </c>
      <c r="AB217" s="60"/>
      <c r="AC217" s="21">
        <f t="shared" si="89"/>
        <v>20.084436439238754</v>
      </c>
      <c r="AD217" s="21" t="e">
        <f t="shared" si="88"/>
        <v>#N/A</v>
      </c>
      <c r="AE217" s="21" t="e">
        <f t="shared" si="90"/>
        <v>#N/A</v>
      </c>
      <c r="AF217" s="55">
        <f t="shared" si="91"/>
        <v>28.0360194726334</v>
      </c>
      <c r="AG217" s="31">
        <v>24</v>
      </c>
    </row>
    <row r="218" spans="1:33" ht="11.25">
      <c r="A218" s="40">
        <f t="shared" si="92"/>
        <v>40363</v>
      </c>
      <c r="B218" s="39">
        <f t="shared" si="74"/>
        <v>2455381.5</v>
      </c>
      <c r="C218" s="35">
        <f t="shared" si="75"/>
        <v>4061.901984413399</v>
      </c>
      <c r="D218" s="35">
        <f t="shared" si="76"/>
        <v>-0.06324489050484433</v>
      </c>
      <c r="E218" s="34">
        <f t="shared" si="93"/>
        <v>22.896496498355386</v>
      </c>
      <c r="F218" s="34">
        <f t="shared" si="77"/>
        <v>8.014706223060399</v>
      </c>
      <c r="G218" s="34">
        <f t="shared" si="94"/>
        <v>8.855495901918744</v>
      </c>
      <c r="H218" s="34">
        <f t="shared" si="95"/>
        <v>9.91325809511262</v>
      </c>
      <c r="I218" s="34" t="e">
        <f t="shared" si="96"/>
        <v>#NUM!</v>
      </c>
      <c r="J218" s="34">
        <f t="shared" si="97"/>
        <v>20.077951113565245</v>
      </c>
      <c r="K218" s="53" t="str">
        <f t="shared" si="78"/>
        <v>20h4m</v>
      </c>
      <c r="L218" s="35">
        <f t="shared" si="98"/>
        <v>20.918740792423588</v>
      </c>
      <c r="M218" s="46" t="str">
        <f t="shared" si="79"/>
        <v>20h55m</v>
      </c>
      <c r="N218" s="34">
        <f t="shared" si="99"/>
        <v>21.976502985617465</v>
      </c>
      <c r="O218" s="47" t="str">
        <f t="shared" si="80"/>
        <v>21h58m</v>
      </c>
      <c r="P218" s="35" t="e">
        <f t="shared" si="100"/>
        <v>#NUM!</v>
      </c>
      <c r="Q218" s="45" t="str">
        <f t="shared" si="81"/>
        <v>***</v>
      </c>
      <c r="R218" s="34" t="e">
        <f t="shared" si="82"/>
        <v>#NUM!</v>
      </c>
      <c r="S218" s="51" t="str">
        <f t="shared" si="83"/>
        <v>***</v>
      </c>
      <c r="T218" s="34" t="e">
        <f t="shared" si="101"/>
        <v>#NUM!</v>
      </c>
      <c r="U218" s="45" t="str">
        <f t="shared" si="84"/>
        <v>***</v>
      </c>
      <c r="V218" s="35">
        <f t="shared" si="102"/>
        <v>2.1499867953922234</v>
      </c>
      <c r="W218" s="47" t="str">
        <f t="shared" si="85"/>
        <v>2h8m</v>
      </c>
      <c r="X218" s="35">
        <f t="shared" si="103"/>
        <v>3.2077489885861006</v>
      </c>
      <c r="Y218" s="46" t="str">
        <f t="shared" si="86"/>
        <v>3h12m</v>
      </c>
      <c r="Z218" s="34">
        <f t="shared" si="104"/>
        <v>4.048538667444445</v>
      </c>
      <c r="AA218" s="48" t="str">
        <f t="shared" si="87"/>
        <v>4h2m</v>
      </c>
      <c r="AB218" s="60"/>
      <c r="AC218" s="21">
        <f t="shared" si="89"/>
        <v>20.077951113565245</v>
      </c>
      <c r="AD218" s="21" t="e">
        <f t="shared" si="88"/>
        <v>#N/A</v>
      </c>
      <c r="AE218" s="21" t="e">
        <f t="shared" si="90"/>
        <v>#N/A</v>
      </c>
      <c r="AF218" s="55">
        <f t="shared" si="91"/>
        <v>28.048538667444447</v>
      </c>
      <c r="AG218" s="31">
        <v>24</v>
      </c>
    </row>
    <row r="219" spans="1:33" ht="11.25">
      <c r="A219" s="40">
        <f t="shared" si="92"/>
        <v>40364</v>
      </c>
      <c r="B219" s="39">
        <f t="shared" si="74"/>
        <v>2455382.5</v>
      </c>
      <c r="C219" s="35">
        <f t="shared" si="75"/>
        <v>4062.8876317649997</v>
      </c>
      <c r="D219" s="35">
        <f t="shared" si="76"/>
        <v>-0.06618419146506677</v>
      </c>
      <c r="E219" s="34">
        <f t="shared" si="93"/>
        <v>22.802148003273846</v>
      </c>
      <c r="F219" s="34">
        <f t="shared" si="77"/>
        <v>8.004498854668743</v>
      </c>
      <c r="G219" s="34">
        <f t="shared" si="94"/>
        <v>8.842840948750656</v>
      </c>
      <c r="H219" s="34">
        <f t="shared" si="95"/>
        <v>9.894552621630725</v>
      </c>
      <c r="I219" s="34" t="e">
        <f t="shared" si="96"/>
        <v>#NUM!</v>
      </c>
      <c r="J219" s="34">
        <f t="shared" si="97"/>
        <v>20.07068304613381</v>
      </c>
      <c r="K219" s="53" t="str">
        <f t="shared" si="78"/>
        <v>20h4m</v>
      </c>
      <c r="L219" s="35">
        <f t="shared" si="98"/>
        <v>20.90902514021572</v>
      </c>
      <c r="M219" s="46" t="str">
        <f t="shared" si="79"/>
        <v>20h54m</v>
      </c>
      <c r="N219" s="34">
        <f t="shared" si="99"/>
        <v>21.96073681309579</v>
      </c>
      <c r="O219" s="47" t="str">
        <f t="shared" si="80"/>
        <v>21h57m</v>
      </c>
      <c r="P219" s="35" t="e">
        <f t="shared" si="100"/>
        <v>#NUM!</v>
      </c>
      <c r="Q219" s="45" t="str">
        <f t="shared" si="81"/>
        <v>***</v>
      </c>
      <c r="R219" s="34" t="e">
        <f t="shared" si="82"/>
        <v>#NUM!</v>
      </c>
      <c r="S219" s="51" t="str">
        <f t="shared" si="83"/>
        <v>***</v>
      </c>
      <c r="T219" s="34" t="e">
        <f t="shared" si="101"/>
        <v>#NUM!</v>
      </c>
      <c r="U219" s="45" t="str">
        <f t="shared" si="84"/>
        <v>***</v>
      </c>
      <c r="V219" s="35">
        <f t="shared" si="102"/>
        <v>2.171631569834342</v>
      </c>
      <c r="W219" s="47" t="str">
        <f t="shared" si="85"/>
        <v>2h10m</v>
      </c>
      <c r="X219" s="35">
        <f t="shared" si="103"/>
        <v>3.223343242714411</v>
      </c>
      <c r="Y219" s="46" t="str">
        <f t="shared" si="86"/>
        <v>3h13m</v>
      </c>
      <c r="Z219" s="34">
        <f t="shared" si="104"/>
        <v>4.061685336796324</v>
      </c>
      <c r="AA219" s="48" t="str">
        <f t="shared" si="87"/>
        <v>4h3m</v>
      </c>
      <c r="AB219" s="60"/>
      <c r="AC219" s="21">
        <f t="shared" si="89"/>
        <v>20.07068304613381</v>
      </c>
      <c r="AD219" s="21" t="e">
        <f t="shared" si="88"/>
        <v>#N/A</v>
      </c>
      <c r="AE219" s="21" t="e">
        <f t="shared" si="90"/>
        <v>#N/A</v>
      </c>
      <c r="AF219" s="55">
        <f t="shared" si="91"/>
        <v>28.061685336796323</v>
      </c>
      <c r="AG219" s="31">
        <v>24</v>
      </c>
    </row>
    <row r="220" spans="1:33" ht="11.25">
      <c r="A220" s="40">
        <f t="shared" si="92"/>
        <v>40365</v>
      </c>
      <c r="B220" s="39">
        <f t="shared" si="74"/>
        <v>2455383.5</v>
      </c>
      <c r="C220" s="35">
        <f t="shared" si="75"/>
        <v>4063.8732791165994</v>
      </c>
      <c r="D220" s="35">
        <f t="shared" si="76"/>
        <v>-0.06904042958962578</v>
      </c>
      <c r="E220" s="34">
        <f t="shared" si="93"/>
        <v>22.701060557787823</v>
      </c>
      <c r="F220" s="34">
        <f t="shared" si="77"/>
        <v>7.993595537616131</v>
      </c>
      <c r="G220" s="34">
        <f t="shared" si="94"/>
        <v>8.829346884491729</v>
      </c>
      <c r="H220" s="34">
        <f t="shared" si="95"/>
        <v>9.87471102471403</v>
      </c>
      <c r="I220" s="34" t="e">
        <f t="shared" si="96"/>
        <v>#NUM!</v>
      </c>
      <c r="J220" s="34">
        <f t="shared" si="97"/>
        <v>20.062635967205757</v>
      </c>
      <c r="K220" s="53" t="str">
        <f t="shared" si="78"/>
        <v>20h3m</v>
      </c>
      <c r="L220" s="35">
        <f t="shared" si="98"/>
        <v>20.898387314081354</v>
      </c>
      <c r="M220" s="46" t="str">
        <f t="shared" si="79"/>
        <v>20h53m</v>
      </c>
      <c r="N220" s="34">
        <f t="shared" si="99"/>
        <v>21.94375145430366</v>
      </c>
      <c r="O220" s="47" t="str">
        <f t="shared" si="80"/>
        <v>21h56m</v>
      </c>
      <c r="P220" s="35" t="e">
        <f t="shared" si="100"/>
        <v>#NUM!</v>
      </c>
      <c r="Q220" s="45" t="str">
        <f t="shared" si="81"/>
        <v>***</v>
      </c>
      <c r="R220" s="34" t="e">
        <f t="shared" si="82"/>
        <v>#NUM!</v>
      </c>
      <c r="S220" s="51" t="str">
        <f t="shared" si="83"/>
        <v>***</v>
      </c>
      <c r="T220" s="34" t="e">
        <f t="shared" si="101"/>
        <v>#NUM!</v>
      </c>
      <c r="U220" s="45" t="str">
        <f t="shared" si="84"/>
        <v>***</v>
      </c>
      <c r="V220" s="35">
        <f t="shared" si="102"/>
        <v>2.1943294048755964</v>
      </c>
      <c r="W220" s="47" t="str">
        <f t="shared" si="85"/>
        <v>2h11m</v>
      </c>
      <c r="X220" s="35">
        <f t="shared" si="103"/>
        <v>3.239693545097897</v>
      </c>
      <c r="Y220" s="46" t="str">
        <f t="shared" si="86"/>
        <v>3h14m</v>
      </c>
      <c r="Z220" s="34">
        <f t="shared" si="104"/>
        <v>4.075444891973494</v>
      </c>
      <c r="AA220" s="48" t="str">
        <f t="shared" si="87"/>
        <v>4h4m</v>
      </c>
      <c r="AB220" s="60"/>
      <c r="AC220" s="21">
        <f t="shared" si="89"/>
        <v>20.062635967205757</v>
      </c>
      <c r="AD220" s="21" t="e">
        <f t="shared" si="88"/>
        <v>#N/A</v>
      </c>
      <c r="AE220" s="21" t="e">
        <f t="shared" si="90"/>
        <v>#N/A</v>
      </c>
      <c r="AF220" s="55">
        <f t="shared" si="91"/>
        <v>28.075444891973493</v>
      </c>
      <c r="AG220" s="31">
        <v>24</v>
      </c>
    </row>
    <row r="221" spans="1:33" ht="11.25">
      <c r="A221" s="40">
        <f t="shared" si="92"/>
        <v>40366</v>
      </c>
      <c r="B221" s="39">
        <f t="shared" si="74"/>
        <v>2455384.5</v>
      </c>
      <c r="C221" s="35">
        <f t="shared" si="75"/>
        <v>4064.8589264681996</v>
      </c>
      <c r="D221" s="35">
        <f t="shared" si="76"/>
        <v>-0.07180827536523625</v>
      </c>
      <c r="E221" s="34">
        <f t="shared" si="93"/>
        <v>22.593264037296844</v>
      </c>
      <c r="F221" s="34">
        <f t="shared" si="77"/>
        <v>7.98200593399017</v>
      </c>
      <c r="G221" s="34">
        <f t="shared" si="94"/>
        <v>8.815030022899922</v>
      </c>
      <c r="H221" s="34">
        <f t="shared" si="95"/>
        <v>9.853773965397258</v>
      </c>
      <c r="I221" s="34" t="e">
        <f t="shared" si="96"/>
        <v>#NUM!</v>
      </c>
      <c r="J221" s="34">
        <f t="shared" si="97"/>
        <v>20.053814209355405</v>
      </c>
      <c r="K221" s="53" t="str">
        <f t="shared" si="78"/>
        <v>20h3m</v>
      </c>
      <c r="L221" s="35">
        <f t="shared" si="98"/>
        <v>20.886838298265157</v>
      </c>
      <c r="M221" s="46" t="str">
        <f t="shared" si="79"/>
        <v>20h53m</v>
      </c>
      <c r="N221" s="34">
        <f t="shared" si="99"/>
        <v>21.925582240762495</v>
      </c>
      <c r="O221" s="47" t="str">
        <f t="shared" si="80"/>
        <v>21h55m</v>
      </c>
      <c r="P221" s="35" t="e">
        <f t="shared" si="100"/>
        <v>#NUM!</v>
      </c>
      <c r="Q221" s="45" t="str">
        <f t="shared" si="81"/>
        <v>***</v>
      </c>
      <c r="R221" s="34" t="e">
        <f t="shared" si="82"/>
        <v>#NUM!</v>
      </c>
      <c r="S221" s="51" t="str">
        <f t="shared" si="83"/>
        <v>***</v>
      </c>
      <c r="T221" s="34" t="e">
        <f t="shared" si="101"/>
        <v>#NUM!</v>
      </c>
      <c r="U221" s="45" t="str">
        <f t="shared" si="84"/>
        <v>***</v>
      </c>
      <c r="V221" s="35">
        <f t="shared" si="102"/>
        <v>2.2180343099679787</v>
      </c>
      <c r="W221" s="47" t="str">
        <f t="shared" si="85"/>
        <v>2h13m</v>
      </c>
      <c r="X221" s="35">
        <f t="shared" si="103"/>
        <v>3.256778252465314</v>
      </c>
      <c r="Y221" s="46" t="str">
        <f t="shared" si="86"/>
        <v>3h15m</v>
      </c>
      <c r="Z221" s="34">
        <f t="shared" si="104"/>
        <v>4.089802341375067</v>
      </c>
      <c r="AA221" s="48" t="str">
        <f t="shared" si="87"/>
        <v>4h5m</v>
      </c>
      <c r="AB221" s="60"/>
      <c r="AC221" s="21">
        <f t="shared" si="89"/>
        <v>20.053814209355405</v>
      </c>
      <c r="AD221" s="21" t="e">
        <f t="shared" si="88"/>
        <v>#N/A</v>
      </c>
      <c r="AE221" s="21" t="e">
        <f t="shared" si="90"/>
        <v>#N/A</v>
      </c>
      <c r="AF221" s="55">
        <f t="shared" si="91"/>
        <v>28.089802341375066</v>
      </c>
      <c r="AG221" s="31">
        <v>24</v>
      </c>
    </row>
    <row r="222" spans="1:33" ht="11.25">
      <c r="A222" s="40">
        <f t="shared" si="92"/>
        <v>40367</v>
      </c>
      <c r="B222" s="39">
        <f t="shared" si="74"/>
        <v>2455385.5</v>
      </c>
      <c r="C222" s="35">
        <f t="shared" si="75"/>
        <v>4065.8445738197993</v>
      </c>
      <c r="D222" s="35">
        <f t="shared" si="76"/>
        <v>-0.07448250587731425</v>
      </c>
      <c r="E222" s="34">
        <f t="shared" si="93"/>
        <v>22.47879030000152</v>
      </c>
      <c r="F222" s="34">
        <f t="shared" si="77"/>
        <v>7.969740177795263</v>
      </c>
      <c r="G222" s="34">
        <f t="shared" si="94"/>
        <v>8.79990735513082</v>
      </c>
      <c r="H222" s="34">
        <f t="shared" si="95"/>
        <v>9.831782764774717</v>
      </c>
      <c r="I222" s="34" t="e">
        <f t="shared" si="96"/>
        <v>#NUM!</v>
      </c>
      <c r="J222" s="34">
        <f t="shared" si="97"/>
        <v>20.044222683672576</v>
      </c>
      <c r="K222" s="53" t="str">
        <f t="shared" si="78"/>
        <v>20h2m</v>
      </c>
      <c r="L222" s="35">
        <f t="shared" si="98"/>
        <v>20.874389861008133</v>
      </c>
      <c r="M222" s="46" t="str">
        <f t="shared" si="79"/>
        <v>20h52m</v>
      </c>
      <c r="N222" s="34">
        <f t="shared" si="99"/>
        <v>21.906265270652028</v>
      </c>
      <c r="O222" s="47" t="str">
        <f t="shared" si="80"/>
        <v>21h54m</v>
      </c>
      <c r="P222" s="35" t="e">
        <f t="shared" si="100"/>
        <v>#NUM!</v>
      </c>
      <c r="Q222" s="45" t="str">
        <f t="shared" si="81"/>
        <v>***</v>
      </c>
      <c r="R222" s="34" t="e">
        <f t="shared" si="82"/>
        <v>#NUM!</v>
      </c>
      <c r="S222" s="51" t="str">
        <f t="shared" si="83"/>
        <v>***</v>
      </c>
      <c r="T222" s="34" t="e">
        <f t="shared" si="101"/>
        <v>#NUM!</v>
      </c>
      <c r="U222" s="45" t="str">
        <f t="shared" si="84"/>
        <v>***</v>
      </c>
      <c r="V222" s="35">
        <f t="shared" si="102"/>
        <v>2.2426997411025975</v>
      </c>
      <c r="W222" s="47" t="str">
        <f t="shared" si="85"/>
        <v>2h14m</v>
      </c>
      <c r="X222" s="35">
        <f t="shared" si="103"/>
        <v>3.2745751507464944</v>
      </c>
      <c r="Y222" s="46" t="str">
        <f t="shared" si="86"/>
        <v>3h16m</v>
      </c>
      <c r="Z222" s="34">
        <f t="shared" si="104"/>
        <v>4.104742328082051</v>
      </c>
      <c r="AA222" s="48" t="str">
        <f t="shared" si="87"/>
        <v>4h6m</v>
      </c>
      <c r="AB222" s="60"/>
      <c r="AC222" s="21">
        <f t="shared" si="89"/>
        <v>20.044222683672576</v>
      </c>
      <c r="AD222" s="21" t="e">
        <f t="shared" si="88"/>
        <v>#N/A</v>
      </c>
      <c r="AE222" s="21" t="e">
        <f t="shared" si="90"/>
        <v>#N/A</v>
      </c>
      <c r="AF222" s="55">
        <f t="shared" si="91"/>
        <v>28.10474232808205</v>
      </c>
      <c r="AG222" s="31">
        <v>24</v>
      </c>
    </row>
    <row r="223" spans="1:33" ht="11.25">
      <c r="A223" s="40">
        <f t="shared" si="92"/>
        <v>40368</v>
      </c>
      <c r="B223" s="39">
        <f t="shared" si="74"/>
        <v>2455386.5</v>
      </c>
      <c r="C223" s="35">
        <f t="shared" si="75"/>
        <v>4066.8302211714</v>
      </c>
      <c r="D223" s="35">
        <f t="shared" si="76"/>
        <v>-0.07705801156806473</v>
      </c>
      <c r="E223" s="34">
        <f t="shared" si="93"/>
        <v>22.357673177488156</v>
      </c>
      <c r="F223" s="34">
        <f t="shared" si="77"/>
        <v>7.956808843476555</v>
      </c>
      <c r="G223" s="34">
        <f t="shared" si="94"/>
        <v>8.783996481410592</v>
      </c>
      <c r="H223" s="34">
        <f t="shared" si="95"/>
        <v>9.80877915391359</v>
      </c>
      <c r="I223" s="34" t="e">
        <f t="shared" si="96"/>
        <v>#NUM!</v>
      </c>
      <c r="J223" s="34">
        <f t="shared" si="97"/>
        <v>20.033866855044618</v>
      </c>
      <c r="K223" s="53" t="str">
        <f t="shared" si="78"/>
        <v>20h2m</v>
      </c>
      <c r="L223" s="35">
        <f t="shared" si="98"/>
        <v>20.861054492978653</v>
      </c>
      <c r="M223" s="46" t="str">
        <f t="shared" si="79"/>
        <v>20h51m</v>
      </c>
      <c r="N223" s="34">
        <f t="shared" si="99"/>
        <v>21.885837165481654</v>
      </c>
      <c r="O223" s="47" t="str">
        <f t="shared" si="80"/>
        <v>21h53m</v>
      </c>
      <c r="P223" s="35" t="e">
        <f t="shared" si="100"/>
        <v>#NUM!</v>
      </c>
      <c r="Q223" s="45" t="str">
        <f t="shared" si="81"/>
        <v>***</v>
      </c>
      <c r="R223" s="34" t="e">
        <f t="shared" si="82"/>
        <v>#NUM!</v>
      </c>
      <c r="S223" s="51" t="str">
        <f t="shared" si="83"/>
        <v>***</v>
      </c>
      <c r="T223" s="34" t="e">
        <f t="shared" si="101"/>
        <v>#NUM!</v>
      </c>
      <c r="U223" s="45" t="str">
        <f t="shared" si="84"/>
        <v>***</v>
      </c>
      <c r="V223" s="35">
        <f t="shared" si="102"/>
        <v>2.268278857654474</v>
      </c>
      <c r="W223" s="47" t="str">
        <f t="shared" si="85"/>
        <v>2h16m</v>
      </c>
      <c r="X223" s="35">
        <f t="shared" si="103"/>
        <v>3.2930615301574733</v>
      </c>
      <c r="Y223" s="46" t="str">
        <f t="shared" si="86"/>
        <v>3h17m</v>
      </c>
      <c r="Z223" s="34">
        <f t="shared" si="104"/>
        <v>4.12024916809151</v>
      </c>
      <c r="AA223" s="48" t="str">
        <f t="shared" si="87"/>
        <v>4h7m</v>
      </c>
      <c r="AB223" s="60"/>
      <c r="AC223" s="21">
        <f t="shared" si="89"/>
        <v>20.033866855044618</v>
      </c>
      <c r="AD223" s="21" t="e">
        <f t="shared" si="88"/>
        <v>#N/A</v>
      </c>
      <c r="AE223" s="21" t="e">
        <f t="shared" si="90"/>
        <v>#N/A</v>
      </c>
      <c r="AF223" s="55">
        <f t="shared" si="91"/>
        <v>28.12024916809151</v>
      </c>
      <c r="AG223" s="31">
        <v>24</v>
      </c>
    </row>
    <row r="224" spans="1:33" ht="11.25">
      <c r="A224" s="40">
        <f t="shared" si="92"/>
        <v>40369</v>
      </c>
      <c r="B224" s="39">
        <f t="shared" si="74"/>
        <v>2455387.5</v>
      </c>
      <c r="C224" s="35">
        <f t="shared" si="75"/>
        <v>4067.8158685229996</v>
      </c>
      <c r="D224" s="35">
        <f t="shared" si="76"/>
        <v>-0.07952980285966567</v>
      </c>
      <c r="E224" s="34">
        <f t="shared" si="93"/>
        <v>22.229948464730178</v>
      </c>
      <c r="F224" s="34">
        <f t="shared" si="77"/>
        <v>7.943222913843321</v>
      </c>
      <c r="G224" s="34">
        <f t="shared" si="94"/>
        <v>8.767315542793392</v>
      </c>
      <c r="H224" s="34">
        <f t="shared" si="95"/>
        <v>9.784805042461425</v>
      </c>
      <c r="I224" s="34" t="e">
        <f t="shared" si="96"/>
        <v>#NUM!</v>
      </c>
      <c r="J224" s="34">
        <f t="shared" si="97"/>
        <v>20.022752716702986</v>
      </c>
      <c r="K224" s="53" t="str">
        <f t="shared" si="78"/>
        <v>20h1m</v>
      </c>
      <c r="L224" s="35">
        <f t="shared" si="98"/>
        <v>20.846845345653055</v>
      </c>
      <c r="M224" s="46" t="str">
        <f t="shared" si="79"/>
        <v>20h50m</v>
      </c>
      <c r="N224" s="34">
        <f t="shared" si="99"/>
        <v>21.86433484532109</v>
      </c>
      <c r="O224" s="47" t="str">
        <f t="shared" si="80"/>
        <v>21h51m</v>
      </c>
      <c r="P224" s="35" t="e">
        <f t="shared" si="100"/>
        <v>#NUM!</v>
      </c>
      <c r="Q224" s="45" t="str">
        <f t="shared" si="81"/>
        <v>***</v>
      </c>
      <c r="R224" s="34" t="e">
        <f t="shared" si="82"/>
        <v>#NUM!</v>
      </c>
      <c r="S224" s="51" t="str">
        <f t="shared" si="83"/>
        <v>***</v>
      </c>
      <c r="T224" s="34" t="e">
        <f t="shared" si="101"/>
        <v>#NUM!</v>
      </c>
      <c r="U224" s="45" t="str">
        <f t="shared" si="84"/>
        <v>***</v>
      </c>
      <c r="V224" s="35">
        <f t="shared" si="102"/>
        <v>2.294724760398241</v>
      </c>
      <c r="W224" s="47" t="str">
        <f t="shared" si="85"/>
        <v>2h17m</v>
      </c>
      <c r="X224" s="35">
        <f t="shared" si="103"/>
        <v>3.3122142600662734</v>
      </c>
      <c r="Y224" s="46" t="str">
        <f t="shared" si="86"/>
        <v>3h18m</v>
      </c>
      <c r="Z224" s="34">
        <f t="shared" si="104"/>
        <v>4.136306889016345</v>
      </c>
      <c r="AA224" s="48" t="str">
        <f t="shared" si="87"/>
        <v>4h8m</v>
      </c>
      <c r="AB224" s="60"/>
      <c r="AC224" s="21">
        <f t="shared" si="89"/>
        <v>20.022752716702986</v>
      </c>
      <c r="AD224" s="21" t="e">
        <f t="shared" si="88"/>
        <v>#N/A</v>
      </c>
      <c r="AE224" s="21" t="e">
        <f t="shared" si="90"/>
        <v>#N/A</v>
      </c>
      <c r="AF224" s="55">
        <f t="shared" si="91"/>
        <v>28.136306889016346</v>
      </c>
      <c r="AG224" s="31">
        <v>24</v>
      </c>
    </row>
    <row r="225" spans="1:33" ht="11.25">
      <c r="A225" s="40">
        <f t="shared" si="92"/>
        <v>40370</v>
      </c>
      <c r="B225" s="39">
        <f t="shared" si="74"/>
        <v>2455388.5</v>
      </c>
      <c r="C225" s="35">
        <f t="shared" si="75"/>
        <v>4068.8015158745993</v>
      </c>
      <c r="D225" s="35">
        <f t="shared" si="76"/>
        <v>-0.08189301663451952</v>
      </c>
      <c r="E225" s="34">
        <f t="shared" si="93"/>
        <v>22.095653909509267</v>
      </c>
      <c r="F225" s="34">
        <f t="shared" si="77"/>
        <v>7.928993747581091</v>
      </c>
      <c r="G225" s="34">
        <f t="shared" si="94"/>
        <v>8.74988315349652</v>
      </c>
      <c r="H225" s="34">
        <f t="shared" si="95"/>
        <v>9.759902307155123</v>
      </c>
      <c r="I225" s="34" t="e">
        <f t="shared" si="96"/>
        <v>#NUM!</v>
      </c>
      <c r="J225" s="34">
        <f t="shared" si="97"/>
        <v>20.010886764215613</v>
      </c>
      <c r="K225" s="53" t="str">
        <f t="shared" si="78"/>
        <v>20h0m</v>
      </c>
      <c r="L225" s="35">
        <f t="shared" si="98"/>
        <v>20.83177617013104</v>
      </c>
      <c r="M225" s="46" t="str">
        <f t="shared" si="79"/>
        <v>20h49m</v>
      </c>
      <c r="N225" s="34">
        <f t="shared" si="99"/>
        <v>21.841795323789643</v>
      </c>
      <c r="O225" s="47" t="str">
        <f t="shared" si="80"/>
        <v>21h50m</v>
      </c>
      <c r="P225" s="35" t="e">
        <f t="shared" si="100"/>
        <v>#NUM!</v>
      </c>
      <c r="Q225" s="45" t="str">
        <f t="shared" si="81"/>
        <v>***</v>
      </c>
      <c r="R225" s="34" t="e">
        <f t="shared" si="82"/>
        <v>#NUM!</v>
      </c>
      <c r="S225" s="51" t="str">
        <f t="shared" si="83"/>
        <v>***</v>
      </c>
      <c r="T225" s="34" t="e">
        <f t="shared" si="101"/>
        <v>#NUM!</v>
      </c>
      <c r="U225" s="45" t="str">
        <f t="shared" si="84"/>
        <v>***</v>
      </c>
      <c r="V225" s="35">
        <f t="shared" si="102"/>
        <v>2.3219907094793966</v>
      </c>
      <c r="W225" s="47" t="str">
        <f t="shared" si="85"/>
        <v>2h19m</v>
      </c>
      <c r="X225" s="35">
        <f t="shared" si="103"/>
        <v>3.3320098631380004</v>
      </c>
      <c r="Y225" s="46" t="str">
        <f t="shared" si="86"/>
        <v>3h19m</v>
      </c>
      <c r="Z225" s="34">
        <f t="shared" si="104"/>
        <v>4.152899269053428</v>
      </c>
      <c r="AA225" s="48" t="str">
        <f t="shared" si="87"/>
        <v>4h9m</v>
      </c>
      <c r="AB225" s="60"/>
      <c r="AC225" s="21">
        <f t="shared" si="89"/>
        <v>20.010886764215613</v>
      </c>
      <c r="AD225" s="21" t="e">
        <f t="shared" si="88"/>
        <v>#N/A</v>
      </c>
      <c r="AE225" s="21" t="e">
        <f t="shared" si="90"/>
        <v>#N/A</v>
      </c>
      <c r="AF225" s="55">
        <f t="shared" si="91"/>
        <v>28.152899269053428</v>
      </c>
      <c r="AG225" s="31">
        <v>24</v>
      </c>
    </row>
    <row r="226" spans="1:33" ht="11.25">
      <c r="A226" s="40">
        <f t="shared" si="92"/>
        <v>40371</v>
      </c>
      <c r="B226" s="39">
        <f aca="true" t="shared" si="105" ref="B226:B289">367*YEAR(A226)-INT((7*(YEAR(A226)+INT((MONTH(A226)+9)/12)))/4)+INT(275*MONTH(A226)/9)+DAY(A226)+1721013.5</f>
        <v>2455389.5</v>
      </c>
      <c r="C226" s="35">
        <f aca="true" t="shared" si="106" ref="C226:C289">(0.779072+0.00273790931*(B226-2451545))*360</f>
        <v>4069.787163226199</v>
      </c>
      <c r="D226" s="35">
        <f aca="true" t="shared" si="107" ref="D226:D289">(-460*SIN(RADIANS(C226+79.5))+592*SIN(RADIANS(2*C226)))/3600</f>
        <v>-0.08414292256469694</v>
      </c>
      <c r="E226" s="34">
        <f t="shared" si="93"/>
        <v>21.95482920125938</v>
      </c>
      <c r="F226" s="34">
        <f aca="true" t="shared" si="108" ref="F226:F289">DEGREES(ACOS(-SIN(RADIANS($A$2))*SIN(RADIANS(E226))/(COS(RADIANS($A$2))*COS(RADIANS(E226)))))/360*24</f>
        <v>7.914133046536421</v>
      </c>
      <c r="G226" s="34">
        <f t="shared" si="94"/>
        <v>8.731718334267224</v>
      </c>
      <c r="H226" s="34">
        <f t="shared" si="95"/>
        <v>9.73411260086779</v>
      </c>
      <c r="I226" s="34">
        <f t="shared" si="96"/>
        <v>11.808420506479504</v>
      </c>
      <c r="J226" s="34">
        <f t="shared" si="97"/>
        <v>19.99827596910112</v>
      </c>
      <c r="K226" s="53" t="str">
        <f aca="true" t="shared" si="109" ref="K226:K289">IF(ISERR(J226),"***",CONCATENATE(INT(J226),"h",INT((J226-INT(J226))*60),"m"))</f>
        <v>19h59m</v>
      </c>
      <c r="L226" s="35">
        <f t="shared" si="98"/>
        <v>20.815861256831923</v>
      </c>
      <c r="M226" s="46" t="str">
        <f aca="true" t="shared" si="110" ref="M226:M289">IF(ISERR(L226),"***",CONCATENATE(INT(L226),"h",INT((L226-INT(L226))*60),"m"))</f>
        <v>20h48m</v>
      </c>
      <c r="N226" s="34">
        <f t="shared" si="99"/>
        <v>21.818255523432487</v>
      </c>
      <c r="O226" s="47" t="str">
        <f aca="true" t="shared" si="111" ref="O226:O289">IF(ISERR(N226),"***",CONCATENATE(INT(N226),"h",INT((N226-INT(N226))*60),"m"))</f>
        <v>21h49m</v>
      </c>
      <c r="P226" s="35">
        <f t="shared" si="100"/>
        <v>23.892563429044202</v>
      </c>
      <c r="Q226" s="45" t="str">
        <f aca="true" t="shared" si="112" ref="Q226:Q289">IF(ISERR(P226),"***",CONCATENATE(INT(P226),"h",INT((P226-INT(P226))*60),"m"))</f>
        <v>23h53m</v>
      </c>
      <c r="R226" s="34">
        <f aca="true" t="shared" si="113" ref="R226:R289">24-P226+T226</f>
        <v>0.3831589870409914</v>
      </c>
      <c r="S226" s="51" t="str">
        <f aca="true" t="shared" si="114" ref="S226:S289">IF(ISERR(R226),"***",CONCATENATE(ROUND(R226,1),"h"))</f>
        <v>0,4h</v>
      </c>
      <c r="T226" s="34">
        <f t="shared" si="101"/>
        <v>0.2757224160851933</v>
      </c>
      <c r="U226" s="45" t="str">
        <f aca="true" t="shared" si="115" ref="U226:U289">IF(ISERR(T226),"***",CONCATENATE(INT(T226),"h",INT((T226-INT(T226))*60),"m"))</f>
        <v>0h16m</v>
      </c>
      <c r="V226" s="35">
        <f t="shared" si="102"/>
        <v>2.3500303216969063</v>
      </c>
      <c r="W226" s="47" t="str">
        <f aca="true" t="shared" si="116" ref="W226:W289">IF(ISERR(V226),"***",CONCATENATE(INT(V226),"h",INT((V226-INT(V226))*60),"m"))</f>
        <v>2h21m</v>
      </c>
      <c r="X226" s="35">
        <f t="shared" si="103"/>
        <v>3.3524245882974726</v>
      </c>
      <c r="Y226" s="46" t="str">
        <f aca="true" t="shared" si="117" ref="Y226:Y289">IF(ISERR(X226),"***",CONCATENATE(INT(X226),"h",INT((X226-INT(X226))*60),"m"))</f>
        <v>3h21m</v>
      </c>
      <c r="Z226" s="34">
        <f t="shared" si="104"/>
        <v>4.170009876028276</v>
      </c>
      <c r="AA226" s="48" t="str">
        <f aca="true" t="shared" si="118" ref="AA226:AA289">IF(ISERR(Z226),"***",CONCATENATE(INT(Z226),"h",INT((Z226-INT(Z226))*60),"m"))</f>
        <v>4h10m</v>
      </c>
      <c r="AB226" s="60"/>
      <c r="AC226" s="21">
        <f t="shared" si="89"/>
        <v>19.99827596910112</v>
      </c>
      <c r="AD226" s="21">
        <f aca="true" t="shared" si="119" ref="AD226:AD289">IF(ISERR(P226),NA(),IF(P226&lt;12,P226+24,P226))</f>
        <v>23.892563429044202</v>
      </c>
      <c r="AE226" s="21">
        <f t="shared" si="90"/>
        <v>24.275722416085195</v>
      </c>
      <c r="AF226" s="55">
        <f t="shared" si="91"/>
        <v>28.170009876028274</v>
      </c>
      <c r="AG226" s="31">
        <v>24</v>
      </c>
    </row>
    <row r="227" spans="1:33" ht="11.25">
      <c r="A227" s="40">
        <f t="shared" si="92"/>
        <v>40372</v>
      </c>
      <c r="B227" s="39">
        <f t="shared" si="105"/>
        <v>2455390.5</v>
      </c>
      <c r="C227" s="35">
        <f t="shared" si="106"/>
        <v>4070.7728105777996</v>
      </c>
      <c r="D227" s="35">
        <f t="shared" si="107"/>
        <v>-0.08627492928296956</v>
      </c>
      <c r="E227" s="34">
        <f t="shared" si="93"/>
        <v>21.80751595933692</v>
      </c>
      <c r="F227" s="34">
        <f t="shared" si="108"/>
        <v>7.898652822951173</v>
      </c>
      <c r="G227" s="34">
        <f t="shared" si="94"/>
        <v>8.71284044719258</v>
      </c>
      <c r="H227" s="34">
        <f t="shared" si="95"/>
        <v>9.707477182330216</v>
      </c>
      <c r="I227" s="34">
        <f t="shared" si="96"/>
        <v>11.604678462209709</v>
      </c>
      <c r="J227" s="34">
        <f t="shared" si="97"/>
        <v>19.984927752234142</v>
      </c>
      <c r="K227" s="53" t="str">
        <f t="shared" si="109"/>
        <v>19h59m</v>
      </c>
      <c r="L227" s="35">
        <f t="shared" si="98"/>
        <v>20.799115376475548</v>
      </c>
      <c r="M227" s="46" t="str">
        <f t="shared" si="110"/>
        <v>20h47m</v>
      </c>
      <c r="N227" s="34">
        <f t="shared" si="99"/>
        <v>21.793752111613184</v>
      </c>
      <c r="O227" s="47" t="str">
        <f t="shared" si="111"/>
        <v>21h47m</v>
      </c>
      <c r="P227" s="35">
        <f t="shared" si="100"/>
        <v>23.690953391492677</v>
      </c>
      <c r="Q227" s="45" t="str">
        <f t="shared" si="112"/>
        <v>23h41m</v>
      </c>
      <c r="R227" s="34">
        <f t="shared" si="113"/>
        <v>0.7906430755805841</v>
      </c>
      <c r="S227" s="51" t="str">
        <f t="shared" si="114"/>
        <v>0,8h</v>
      </c>
      <c r="T227" s="34">
        <f t="shared" si="101"/>
        <v>0.481596467073261</v>
      </c>
      <c r="U227" s="45" t="str">
        <f t="shared" si="115"/>
        <v>0h28m</v>
      </c>
      <c r="V227" s="35">
        <f t="shared" si="102"/>
        <v>2.378797746952754</v>
      </c>
      <c r="W227" s="47" t="str">
        <f t="shared" si="116"/>
        <v>2h22m</v>
      </c>
      <c r="X227" s="35">
        <f t="shared" si="103"/>
        <v>3.37343448209039</v>
      </c>
      <c r="Y227" s="46" t="str">
        <f t="shared" si="117"/>
        <v>3h22m</v>
      </c>
      <c r="Z227" s="34">
        <f t="shared" si="104"/>
        <v>4.187622106331796</v>
      </c>
      <c r="AA227" s="48" t="str">
        <f t="shared" si="118"/>
        <v>4h11m</v>
      </c>
      <c r="AB227" s="60"/>
      <c r="AC227" s="21">
        <f aca="true" t="shared" si="120" ref="AC227:AC290">IF(ISERR(J227&lt;12),NA(),IF(J227&lt;12,J227+24,J227))</f>
        <v>19.984927752234142</v>
      </c>
      <c r="AD227" s="21">
        <f t="shared" si="119"/>
        <v>23.690953391492677</v>
      </c>
      <c r="AE227" s="21">
        <f aca="true" t="shared" si="121" ref="AE227:AE290">IF(ISERR(T227),NA(),IF(T227&lt;12,T227+24,T227))</f>
        <v>24.48159646707326</v>
      </c>
      <c r="AF227" s="55">
        <f aca="true" t="shared" si="122" ref="AF227:AF290">IF(ISERR(Z227&lt;12),NA(),IF(Z227&lt;12,Z227+24,Z227))</f>
        <v>28.187622106331794</v>
      </c>
      <c r="AG227" s="31">
        <v>24</v>
      </c>
    </row>
    <row r="228" spans="1:33" ht="11.25">
      <c r="A228" s="40">
        <f aca="true" t="shared" si="123" ref="A228:A291">A227+1</f>
        <v>40373</v>
      </c>
      <c r="B228" s="39">
        <f t="shared" si="105"/>
        <v>2455391.5</v>
      </c>
      <c r="C228" s="35">
        <f t="shared" si="106"/>
        <v>4071.7584579293994</v>
      </c>
      <c r="D228" s="35">
        <f t="shared" si="107"/>
        <v>-0.08828459038792753</v>
      </c>
      <c r="E228" s="34">
        <f t="shared" si="93"/>
        <v>21.653757720720566</v>
      </c>
      <c r="F228" s="34">
        <f t="shared" si="108"/>
        <v>7.882565366815042</v>
      </c>
      <c r="G228" s="34">
        <f t="shared" si="94"/>
        <v>8.693269132318871</v>
      </c>
      <c r="H228" s="34">
        <f t="shared" si="95"/>
        <v>9.68003676624016</v>
      </c>
      <c r="I228" s="34">
        <f t="shared" si="96"/>
        <v>11.470007363117539</v>
      </c>
      <c r="J228" s="34">
        <f t="shared" si="97"/>
        <v>19.970849957202972</v>
      </c>
      <c r="K228" s="53" t="str">
        <f t="shared" si="109"/>
        <v>19h58m</v>
      </c>
      <c r="L228" s="35">
        <f t="shared" si="98"/>
        <v>20.7815537227068</v>
      </c>
      <c r="M228" s="46" t="str">
        <f t="shared" si="110"/>
        <v>20h46m</v>
      </c>
      <c r="N228" s="34">
        <f t="shared" si="99"/>
        <v>21.76832135662809</v>
      </c>
      <c r="O228" s="47" t="str">
        <f t="shared" si="111"/>
        <v>21h46m</v>
      </c>
      <c r="P228" s="35">
        <f t="shared" si="100"/>
        <v>23.558291953505467</v>
      </c>
      <c r="Q228" s="45" t="str">
        <f t="shared" si="112"/>
        <v>23h33m</v>
      </c>
      <c r="R228" s="34">
        <f t="shared" si="113"/>
        <v>1.059985273764922</v>
      </c>
      <c r="S228" s="51" t="str">
        <f t="shared" si="114"/>
        <v>1,1h</v>
      </c>
      <c r="T228" s="34">
        <f t="shared" si="101"/>
        <v>0.618277227270389</v>
      </c>
      <c r="U228" s="45" t="str">
        <f t="shared" si="115"/>
        <v>0h37m</v>
      </c>
      <c r="V228" s="35">
        <f t="shared" si="102"/>
        <v>2.408247824147767</v>
      </c>
      <c r="W228" s="47" t="str">
        <f t="shared" si="116"/>
        <v>2h24m</v>
      </c>
      <c r="X228" s="35">
        <f t="shared" si="103"/>
        <v>3.3950154580690564</v>
      </c>
      <c r="Y228" s="46" t="str">
        <f t="shared" si="117"/>
        <v>3h23m</v>
      </c>
      <c r="Z228" s="34">
        <f t="shared" si="104"/>
        <v>4.205719223572886</v>
      </c>
      <c r="AA228" s="48" t="str">
        <f t="shared" si="118"/>
        <v>4h12m</v>
      </c>
      <c r="AB228" s="60"/>
      <c r="AC228" s="21">
        <f t="shared" si="120"/>
        <v>19.970849957202972</v>
      </c>
      <c r="AD228" s="21">
        <f t="shared" si="119"/>
        <v>23.558291953505467</v>
      </c>
      <c r="AE228" s="21">
        <f t="shared" si="121"/>
        <v>24.61827722727039</v>
      </c>
      <c r="AF228" s="55">
        <f t="shared" si="122"/>
        <v>28.205719223572885</v>
      </c>
      <c r="AG228" s="31">
        <v>24</v>
      </c>
    </row>
    <row r="229" spans="1:33" ht="11.25">
      <c r="A229" s="40">
        <f t="shared" si="123"/>
        <v>40374</v>
      </c>
      <c r="B229" s="39">
        <f t="shared" si="105"/>
        <v>2455392.5</v>
      </c>
      <c r="C229" s="35">
        <f t="shared" si="106"/>
        <v>4072.744105280999</v>
      </c>
      <c r="D229" s="35">
        <f t="shared" si="107"/>
        <v>-0.09016761027589433</v>
      </c>
      <c r="E229" s="34">
        <f t="shared" si="93"/>
        <v>21.493599927144313</v>
      </c>
      <c r="F229" s="34">
        <f t="shared" si="108"/>
        <v>7.865883213495493</v>
      </c>
      <c r="G229" s="34">
        <f t="shared" si="94"/>
        <v>8.673024246401203</v>
      </c>
      <c r="H229" s="34">
        <f t="shared" si="95"/>
        <v>9.651831393126397</v>
      </c>
      <c r="I229" s="34">
        <f t="shared" si="96"/>
        <v>11.359311075509897</v>
      </c>
      <c r="J229" s="34">
        <f t="shared" si="97"/>
        <v>19.95605082377139</v>
      </c>
      <c r="K229" s="53" t="str">
        <f t="shared" si="109"/>
        <v>19h57m</v>
      </c>
      <c r="L229" s="35">
        <f t="shared" si="98"/>
        <v>20.7631918566771</v>
      </c>
      <c r="M229" s="46" t="str">
        <f t="shared" si="110"/>
        <v>20h45m</v>
      </c>
      <c r="N229" s="34">
        <f t="shared" si="99"/>
        <v>21.74199900340229</v>
      </c>
      <c r="O229" s="47" t="str">
        <f t="shared" si="111"/>
        <v>21h44m</v>
      </c>
      <c r="P229" s="35">
        <f t="shared" si="100"/>
        <v>23.44947868578579</v>
      </c>
      <c r="Q229" s="45" t="str">
        <f t="shared" si="112"/>
        <v>23h26m</v>
      </c>
      <c r="R229" s="34">
        <f t="shared" si="113"/>
        <v>1.2813778489802057</v>
      </c>
      <c r="S229" s="51" t="str">
        <f t="shared" si="114"/>
        <v>1,3h</v>
      </c>
      <c r="T229" s="34">
        <f t="shared" si="101"/>
        <v>0.7308565347659974</v>
      </c>
      <c r="U229" s="45" t="str">
        <f t="shared" si="115"/>
        <v>0h43m</v>
      </c>
      <c r="V229" s="35">
        <f t="shared" si="102"/>
        <v>2.4383362171494976</v>
      </c>
      <c r="W229" s="47" t="str">
        <f t="shared" si="116"/>
        <v>2h26m</v>
      </c>
      <c r="X229" s="35">
        <f t="shared" si="103"/>
        <v>3.417143363874691</v>
      </c>
      <c r="Y229" s="46" t="str">
        <f t="shared" si="117"/>
        <v>3h25m</v>
      </c>
      <c r="Z229" s="34">
        <f t="shared" si="104"/>
        <v>4.224284396780401</v>
      </c>
      <c r="AA229" s="48" t="str">
        <f t="shared" si="118"/>
        <v>4h13m</v>
      </c>
      <c r="AB229" s="60"/>
      <c r="AC229" s="21">
        <f t="shared" si="120"/>
        <v>19.95605082377139</v>
      </c>
      <c r="AD229" s="21">
        <f t="shared" si="119"/>
        <v>23.44947868578579</v>
      </c>
      <c r="AE229" s="21">
        <f t="shared" si="121"/>
        <v>24.730856534765998</v>
      </c>
      <c r="AF229" s="55">
        <f t="shared" si="122"/>
        <v>28.2242843967804</v>
      </c>
      <c r="AG229" s="31">
        <v>24</v>
      </c>
    </row>
    <row r="230" spans="1:33" ht="11.25">
      <c r="A230" s="40">
        <f t="shared" si="123"/>
        <v>40375</v>
      </c>
      <c r="B230" s="39">
        <f t="shared" si="105"/>
        <v>2455393.5</v>
      </c>
      <c r="C230" s="35">
        <f t="shared" si="106"/>
        <v>4073.7297526325997</v>
      </c>
      <c r="D230" s="35">
        <f t="shared" si="107"/>
        <v>-0.09191984979259221</v>
      </c>
      <c r="E230" s="34">
        <f t="shared" si="93"/>
        <v>21.327089911667656</v>
      </c>
      <c r="F230" s="34">
        <f t="shared" si="108"/>
        <v>7.848619111794093</v>
      </c>
      <c r="G230" s="34">
        <f t="shared" si="94"/>
        <v>8.65212580405767</v>
      </c>
      <c r="H230" s="34">
        <f t="shared" si="95"/>
        <v>9.62290031806264</v>
      </c>
      <c r="I230" s="34">
        <f t="shared" si="96"/>
        <v>11.261766982885153</v>
      </c>
      <c r="J230" s="34">
        <f t="shared" si="97"/>
        <v>19.940538961586686</v>
      </c>
      <c r="K230" s="53" t="str">
        <f t="shared" si="109"/>
        <v>19h56m</v>
      </c>
      <c r="L230" s="35">
        <f t="shared" si="98"/>
        <v>20.74404565385026</v>
      </c>
      <c r="M230" s="46" t="str">
        <f t="shared" si="110"/>
        <v>20h44m</v>
      </c>
      <c r="N230" s="34">
        <f t="shared" si="99"/>
        <v>21.714820167855233</v>
      </c>
      <c r="O230" s="47" t="str">
        <f t="shared" si="111"/>
        <v>21h42m</v>
      </c>
      <c r="P230" s="35">
        <f t="shared" si="100"/>
        <v>23.353686832677745</v>
      </c>
      <c r="Q230" s="45" t="str">
        <f t="shared" si="112"/>
        <v>23h21m</v>
      </c>
      <c r="R230" s="34">
        <f t="shared" si="113"/>
        <v>1.4764660342296945</v>
      </c>
      <c r="S230" s="51" t="str">
        <f t="shared" si="114"/>
        <v>1,5h</v>
      </c>
      <c r="T230" s="34">
        <f t="shared" si="101"/>
        <v>0.8301528669074396</v>
      </c>
      <c r="U230" s="45" t="str">
        <f t="shared" si="115"/>
        <v>0h49m</v>
      </c>
      <c r="V230" s="35">
        <f t="shared" si="102"/>
        <v>2.4690195317299515</v>
      </c>
      <c r="W230" s="47" t="str">
        <f t="shared" si="116"/>
        <v>2h28m</v>
      </c>
      <c r="X230" s="35">
        <f t="shared" si="103"/>
        <v>3.439794045734922</v>
      </c>
      <c r="Y230" s="46" t="str">
        <f t="shared" si="117"/>
        <v>3h26m</v>
      </c>
      <c r="Z230" s="34">
        <f t="shared" si="104"/>
        <v>4.243300737998499</v>
      </c>
      <c r="AA230" s="48" t="str">
        <f t="shared" si="118"/>
        <v>4h14m</v>
      </c>
      <c r="AB230" s="60"/>
      <c r="AC230" s="21">
        <f t="shared" si="120"/>
        <v>19.940538961586686</v>
      </c>
      <c r="AD230" s="21">
        <f t="shared" si="119"/>
        <v>23.353686832677745</v>
      </c>
      <c r="AE230" s="21">
        <f t="shared" si="121"/>
        <v>24.83015286690744</v>
      </c>
      <c r="AF230" s="55">
        <f t="shared" si="122"/>
        <v>28.2433007379985</v>
      </c>
      <c r="AG230" s="31">
        <v>24</v>
      </c>
    </row>
    <row r="231" spans="1:33" ht="11.25">
      <c r="A231" s="40">
        <f t="shared" si="123"/>
        <v>40376</v>
      </c>
      <c r="B231" s="39">
        <f t="shared" si="105"/>
        <v>2455394.5</v>
      </c>
      <c r="C231" s="35">
        <f t="shared" si="106"/>
        <v>4074.7153999841994</v>
      </c>
      <c r="D231" s="35">
        <f t="shared" si="107"/>
        <v>-0.093537331697691</v>
      </c>
      <c r="E231" s="34">
        <f t="shared" si="93"/>
        <v>21.154276884686727</v>
      </c>
      <c r="F231" s="34">
        <f t="shared" si="108"/>
        <v>7.830785992567076</v>
      </c>
      <c r="G231" s="34">
        <f t="shared" si="94"/>
        <v>8.630593921557086</v>
      </c>
      <c r="H231" s="34">
        <f t="shared" si="95"/>
        <v>9.593281917124145</v>
      </c>
      <c r="I231" s="34">
        <f t="shared" si="96"/>
        <v>11.172747854687946</v>
      </c>
      <c r="J231" s="34">
        <f t="shared" si="97"/>
        <v>19.924323324264765</v>
      </c>
      <c r="K231" s="53" t="str">
        <f t="shared" si="109"/>
        <v>19h55m</v>
      </c>
      <c r="L231" s="35">
        <f t="shared" si="98"/>
        <v>20.724131253254775</v>
      </c>
      <c r="M231" s="46" t="str">
        <f t="shared" si="110"/>
        <v>20h43m</v>
      </c>
      <c r="N231" s="34">
        <f t="shared" si="99"/>
        <v>21.686819248821834</v>
      </c>
      <c r="O231" s="47" t="str">
        <f t="shared" si="111"/>
        <v>21h41m</v>
      </c>
      <c r="P231" s="35">
        <f t="shared" si="100"/>
        <v>23.266285186385637</v>
      </c>
      <c r="Q231" s="45" t="str">
        <f t="shared" si="112"/>
        <v>23h15m</v>
      </c>
      <c r="R231" s="34">
        <f t="shared" si="113"/>
        <v>1.6545042906241072</v>
      </c>
      <c r="S231" s="51" t="str">
        <f t="shared" si="114"/>
        <v>1,7h</v>
      </c>
      <c r="T231" s="34">
        <f t="shared" si="101"/>
        <v>0.9207894770097446</v>
      </c>
      <c r="U231" s="45" t="str">
        <f t="shared" si="115"/>
        <v>0h55m</v>
      </c>
      <c r="V231" s="35">
        <f t="shared" si="102"/>
        <v>2.5002554145735463</v>
      </c>
      <c r="W231" s="47" t="str">
        <f t="shared" si="116"/>
        <v>2h30m</v>
      </c>
      <c r="X231" s="35">
        <f t="shared" si="103"/>
        <v>3.462943410140605</v>
      </c>
      <c r="Y231" s="46" t="str">
        <f t="shared" si="117"/>
        <v>3h27m</v>
      </c>
      <c r="Z231" s="34">
        <f t="shared" si="104"/>
        <v>4.262751339130615</v>
      </c>
      <c r="AA231" s="48" t="str">
        <f t="shared" si="118"/>
        <v>4h15m</v>
      </c>
      <c r="AB231" s="60"/>
      <c r="AC231" s="21">
        <f t="shared" si="120"/>
        <v>19.924323324264765</v>
      </c>
      <c r="AD231" s="21">
        <f t="shared" si="119"/>
        <v>23.266285186385637</v>
      </c>
      <c r="AE231" s="21">
        <f t="shared" si="121"/>
        <v>24.920789477009745</v>
      </c>
      <c r="AF231" s="55">
        <f t="shared" si="122"/>
        <v>28.262751339130617</v>
      </c>
      <c r="AG231" s="31">
        <v>24</v>
      </c>
    </row>
    <row r="232" spans="1:33" ht="11.25">
      <c r="A232" s="40">
        <f t="shared" si="123"/>
        <v>40377</v>
      </c>
      <c r="B232" s="39">
        <f t="shared" si="105"/>
        <v>2455395.5</v>
      </c>
      <c r="C232" s="35">
        <f t="shared" si="106"/>
        <v>4075.7010473357996</v>
      </c>
      <c r="D232" s="35">
        <f t="shared" si="107"/>
        <v>-0.09501624593560763</v>
      </c>
      <c r="E232" s="34">
        <f t="shared" si="93"/>
        <v>20.97521191939069</v>
      </c>
      <c r="F232" s="34">
        <f t="shared" si="108"/>
        <v>7.812396938036392</v>
      </c>
      <c r="G232" s="34">
        <f t="shared" si="94"/>
        <v>8.608448763425017</v>
      </c>
      <c r="H232" s="34">
        <f t="shared" si="95"/>
        <v>9.563013610339567</v>
      </c>
      <c r="I232" s="34">
        <f t="shared" si="96"/>
        <v>11.08978469673342</v>
      </c>
      <c r="J232" s="34">
        <f t="shared" si="97"/>
        <v>19.907413183972</v>
      </c>
      <c r="K232" s="53" t="str">
        <f t="shared" si="109"/>
        <v>19h54m</v>
      </c>
      <c r="L232" s="35">
        <f t="shared" si="98"/>
        <v>20.703465009360624</v>
      </c>
      <c r="M232" s="46" t="str">
        <f t="shared" si="110"/>
        <v>20h42m</v>
      </c>
      <c r="N232" s="34">
        <f t="shared" si="99"/>
        <v>21.658029856275174</v>
      </c>
      <c r="O232" s="47" t="str">
        <f t="shared" si="111"/>
        <v>21h39m</v>
      </c>
      <c r="P232" s="35">
        <f t="shared" si="100"/>
        <v>23.184800942669025</v>
      </c>
      <c r="Q232" s="45" t="str">
        <f t="shared" si="112"/>
        <v>23h11m</v>
      </c>
      <c r="R232" s="34">
        <f t="shared" si="113"/>
        <v>1.8204306065331637</v>
      </c>
      <c r="S232" s="51" t="str">
        <f t="shared" si="114"/>
        <v>1,8h</v>
      </c>
      <c r="T232" s="34">
        <f t="shared" si="101"/>
        <v>1.0052315492021884</v>
      </c>
      <c r="U232" s="45" t="str">
        <f t="shared" si="115"/>
        <v>1h0m</v>
      </c>
      <c r="V232" s="35">
        <f t="shared" si="102"/>
        <v>2.5320026355960406</v>
      </c>
      <c r="W232" s="47" t="str">
        <f t="shared" si="116"/>
        <v>2h31m</v>
      </c>
      <c r="X232" s="35">
        <f t="shared" si="103"/>
        <v>3.486567482510591</v>
      </c>
      <c r="Y232" s="46" t="str">
        <f t="shared" si="117"/>
        <v>3h29m</v>
      </c>
      <c r="Z232" s="34">
        <f t="shared" si="104"/>
        <v>4.282619307899215</v>
      </c>
      <c r="AA232" s="48" t="str">
        <f t="shared" si="118"/>
        <v>4h16m</v>
      </c>
      <c r="AB232" s="60"/>
      <c r="AC232" s="21">
        <f t="shared" si="120"/>
        <v>19.907413183972</v>
      </c>
      <c r="AD232" s="21">
        <f t="shared" si="119"/>
        <v>23.184800942669025</v>
      </c>
      <c r="AE232" s="21">
        <f t="shared" si="121"/>
        <v>25.00523154920219</v>
      </c>
      <c r="AF232" s="55">
        <f t="shared" si="122"/>
        <v>28.282619307899214</v>
      </c>
      <c r="AG232" s="31">
        <v>24</v>
      </c>
    </row>
    <row r="233" spans="1:33" ht="11.25">
      <c r="A233" s="40">
        <f t="shared" si="123"/>
        <v>40378</v>
      </c>
      <c r="B233" s="39">
        <f t="shared" si="105"/>
        <v>2455396.5</v>
      </c>
      <c r="C233" s="35">
        <f t="shared" si="106"/>
        <v>4076.6866946873993</v>
      </c>
      <c r="D233" s="35">
        <f t="shared" si="107"/>
        <v>-0.09635295470613768</v>
      </c>
      <c r="E233" s="34">
        <f t="shared" si="93"/>
        <v>20.789947936667517</v>
      </c>
      <c r="F233" s="34">
        <f t="shared" si="108"/>
        <v>7.7934651519055365</v>
      </c>
      <c r="G233" s="34">
        <f t="shared" si="94"/>
        <v>8.585710492010726</v>
      </c>
      <c r="H233" s="34">
        <f t="shared" si="95"/>
        <v>9.532131799805343</v>
      </c>
      <c r="I233" s="34">
        <f t="shared" si="96"/>
        <v>11.01138528938973</v>
      </c>
      <c r="J233" s="34">
        <f t="shared" si="97"/>
        <v>19.889818106611674</v>
      </c>
      <c r="K233" s="53" t="str">
        <f t="shared" si="109"/>
        <v>19h53m</v>
      </c>
      <c r="L233" s="35">
        <f t="shared" si="98"/>
        <v>20.682063446716864</v>
      </c>
      <c r="M233" s="46" t="str">
        <f t="shared" si="110"/>
        <v>20h40m</v>
      </c>
      <c r="N233" s="34">
        <f t="shared" si="99"/>
        <v>21.62848475451148</v>
      </c>
      <c r="O233" s="47" t="str">
        <f t="shared" si="111"/>
        <v>21h37m</v>
      </c>
      <c r="P233" s="35">
        <f t="shared" si="100"/>
        <v>23.107738244095867</v>
      </c>
      <c r="Q233" s="45" t="str">
        <f t="shared" si="112"/>
        <v>23h6m</v>
      </c>
      <c r="R233" s="34">
        <f t="shared" si="113"/>
        <v>1.9772294212205406</v>
      </c>
      <c r="S233" s="51" t="str">
        <f t="shared" si="114"/>
        <v>2h</v>
      </c>
      <c r="T233" s="34">
        <f t="shared" si="101"/>
        <v>1.084967665316407</v>
      </c>
      <c r="U233" s="45" t="str">
        <f t="shared" si="115"/>
        <v>1h5m</v>
      </c>
      <c r="V233" s="35">
        <f t="shared" si="102"/>
        <v>2.5642211549007943</v>
      </c>
      <c r="W233" s="47" t="str">
        <f t="shared" si="116"/>
        <v>2h33m</v>
      </c>
      <c r="X233" s="35">
        <f t="shared" si="103"/>
        <v>3.5106424626954116</v>
      </c>
      <c r="Y233" s="46" t="str">
        <f t="shared" si="117"/>
        <v>3h30m</v>
      </c>
      <c r="Z233" s="34">
        <f t="shared" si="104"/>
        <v>4.302887802800601</v>
      </c>
      <c r="AA233" s="48" t="str">
        <f t="shared" si="118"/>
        <v>4h18m</v>
      </c>
      <c r="AB233" s="60"/>
      <c r="AC233" s="21">
        <f t="shared" si="120"/>
        <v>19.889818106611674</v>
      </c>
      <c r="AD233" s="21">
        <f t="shared" si="119"/>
        <v>23.107738244095867</v>
      </c>
      <c r="AE233" s="21">
        <f t="shared" si="121"/>
        <v>25.084967665316405</v>
      </c>
      <c r="AF233" s="55">
        <f t="shared" si="122"/>
        <v>28.3028878028006</v>
      </c>
      <c r="AG233" s="31">
        <v>24</v>
      </c>
    </row>
    <row r="234" spans="1:33" ht="11.25">
      <c r="A234" s="40">
        <f t="shared" si="123"/>
        <v>40379</v>
      </c>
      <c r="B234" s="39">
        <f t="shared" si="105"/>
        <v>2455397.5</v>
      </c>
      <c r="C234" s="35">
        <f t="shared" si="106"/>
        <v>4077.672342039</v>
      </c>
      <c r="D234" s="35">
        <f t="shared" si="107"/>
        <v>-0.09754399732876572</v>
      </c>
      <c r="E234" s="34">
        <f t="shared" si="93"/>
        <v>20.59853968946379</v>
      </c>
      <c r="F234" s="34">
        <f t="shared" si="108"/>
        <v>7.774003930382271</v>
      </c>
      <c r="G234" s="34">
        <f t="shared" si="94"/>
        <v>8.562399220117904</v>
      </c>
      <c r="H234" s="34">
        <f t="shared" si="95"/>
        <v>9.500671821590267</v>
      </c>
      <c r="I234" s="34">
        <f t="shared" si="96"/>
        <v>10.936571666787048</v>
      </c>
      <c r="J234" s="34">
        <f t="shared" si="97"/>
        <v>19.87154792771104</v>
      </c>
      <c r="K234" s="53" t="str">
        <f t="shared" si="109"/>
        <v>19h52m</v>
      </c>
      <c r="L234" s="35">
        <f t="shared" si="98"/>
        <v>20.65994321744667</v>
      </c>
      <c r="M234" s="46" t="str">
        <f t="shared" si="110"/>
        <v>20h39m</v>
      </c>
      <c r="N234" s="34">
        <f t="shared" si="99"/>
        <v>21.598215818919034</v>
      </c>
      <c r="O234" s="47" t="str">
        <f t="shared" si="111"/>
        <v>21h35m</v>
      </c>
      <c r="P234" s="35">
        <f t="shared" si="100"/>
        <v>23.034115664115813</v>
      </c>
      <c r="Q234" s="45" t="str">
        <f t="shared" si="112"/>
        <v>23h2m</v>
      </c>
      <c r="R234" s="34">
        <f t="shared" si="113"/>
        <v>2.126856666425905</v>
      </c>
      <c r="S234" s="51" t="str">
        <f t="shared" si="114"/>
        <v>2,1h</v>
      </c>
      <c r="T234" s="34">
        <f t="shared" si="101"/>
        <v>1.1609723305417181</v>
      </c>
      <c r="U234" s="45" t="str">
        <f t="shared" si="115"/>
        <v>1h9m</v>
      </c>
      <c r="V234" s="35">
        <f t="shared" si="102"/>
        <v>2.596872175738499</v>
      </c>
      <c r="W234" s="47" t="str">
        <f t="shared" si="116"/>
        <v>2h35m</v>
      </c>
      <c r="X234" s="35">
        <f t="shared" si="103"/>
        <v>3.535144777210862</v>
      </c>
      <c r="Y234" s="46" t="str">
        <f t="shared" si="117"/>
        <v>3h32m</v>
      </c>
      <c r="Z234" s="34">
        <f t="shared" si="104"/>
        <v>4.323540066946494</v>
      </c>
      <c r="AA234" s="48" t="str">
        <f t="shared" si="118"/>
        <v>4h19m</v>
      </c>
      <c r="AB234" s="60"/>
      <c r="AC234" s="21">
        <f t="shared" si="120"/>
        <v>19.87154792771104</v>
      </c>
      <c r="AD234" s="21">
        <f t="shared" si="119"/>
        <v>23.034115664115813</v>
      </c>
      <c r="AE234" s="21">
        <f t="shared" si="121"/>
        <v>25.160972330541718</v>
      </c>
      <c r="AF234" s="55">
        <f t="shared" si="122"/>
        <v>28.323540066946492</v>
      </c>
      <c r="AG234" s="31">
        <v>24</v>
      </c>
    </row>
    <row r="235" spans="1:33" ht="11.25">
      <c r="A235" s="40">
        <f t="shared" si="123"/>
        <v>40380</v>
      </c>
      <c r="B235" s="39">
        <f t="shared" si="105"/>
        <v>2455398.5</v>
      </c>
      <c r="C235" s="35">
        <f t="shared" si="106"/>
        <v>4078.6579893905996</v>
      </c>
      <c r="D235" s="35">
        <f t="shared" si="107"/>
        <v>-0.09858609489472055</v>
      </c>
      <c r="E235" s="34">
        <f t="shared" si="93"/>
        <v>20.401043746602962</v>
      </c>
      <c r="F235" s="34">
        <f t="shared" si="108"/>
        <v>7.754026634198179</v>
      </c>
      <c r="G235" s="34">
        <f t="shared" si="94"/>
        <v>8.538534966765205</v>
      </c>
      <c r="H235" s="34">
        <f t="shared" si="95"/>
        <v>9.468667910056743</v>
      </c>
      <c r="I235" s="34">
        <f t="shared" si="96"/>
        <v>10.864665184407341</v>
      </c>
      <c r="J235" s="34">
        <f t="shared" si="97"/>
        <v>19.8526127290929</v>
      </c>
      <c r="K235" s="53" t="str">
        <f t="shared" si="109"/>
        <v>19h51m</v>
      </c>
      <c r="L235" s="35">
        <f t="shared" si="98"/>
        <v>20.637121061659926</v>
      </c>
      <c r="M235" s="46" t="str">
        <f t="shared" si="110"/>
        <v>20h38m</v>
      </c>
      <c r="N235" s="34">
        <f t="shared" si="99"/>
        <v>21.567254004951465</v>
      </c>
      <c r="O235" s="47" t="str">
        <f t="shared" si="111"/>
        <v>21h34m</v>
      </c>
      <c r="P235" s="35">
        <f t="shared" si="100"/>
        <v>22.963251279302064</v>
      </c>
      <c r="Q235" s="45" t="str">
        <f t="shared" si="112"/>
        <v>22h57m</v>
      </c>
      <c r="R235" s="34">
        <f t="shared" si="113"/>
        <v>2.2706696311853154</v>
      </c>
      <c r="S235" s="51" t="str">
        <f t="shared" si="114"/>
        <v>2,3h</v>
      </c>
      <c r="T235" s="34">
        <f t="shared" si="101"/>
        <v>1.2339209104873792</v>
      </c>
      <c r="U235" s="45" t="str">
        <f t="shared" si="115"/>
        <v>1h14m</v>
      </c>
      <c r="V235" s="35">
        <f t="shared" si="102"/>
        <v>2.629918184837978</v>
      </c>
      <c r="W235" s="47" t="str">
        <f t="shared" si="116"/>
        <v>2h37m</v>
      </c>
      <c r="X235" s="35">
        <f t="shared" si="103"/>
        <v>3.5600511281295155</v>
      </c>
      <c r="Y235" s="46" t="str">
        <f t="shared" si="117"/>
        <v>3h33m</v>
      </c>
      <c r="Z235" s="34">
        <f t="shared" si="104"/>
        <v>4.344559460696542</v>
      </c>
      <c r="AA235" s="48" t="str">
        <f t="shared" si="118"/>
        <v>4h20m</v>
      </c>
      <c r="AB235" s="60"/>
      <c r="AC235" s="21">
        <f t="shared" si="120"/>
        <v>19.8526127290929</v>
      </c>
      <c r="AD235" s="21">
        <f t="shared" si="119"/>
        <v>22.963251279302064</v>
      </c>
      <c r="AE235" s="21">
        <f t="shared" si="121"/>
        <v>25.233920910487377</v>
      </c>
      <c r="AF235" s="55">
        <f t="shared" si="122"/>
        <v>28.34455946069654</v>
      </c>
      <c r="AG235" s="31">
        <v>24</v>
      </c>
    </row>
    <row r="236" spans="1:33" ht="11.25">
      <c r="A236" s="40">
        <f t="shared" si="123"/>
        <v>40381</v>
      </c>
      <c r="B236" s="39">
        <f t="shared" si="105"/>
        <v>2455399.5</v>
      </c>
      <c r="C236" s="35">
        <f t="shared" si="106"/>
        <v>4079.6436367421993</v>
      </c>
      <c r="D236" s="35">
        <f t="shared" si="107"/>
        <v>-0.09947615470114553</v>
      </c>
      <c r="E236" s="34">
        <f t="shared" si="93"/>
        <v>20.197518476067035</v>
      </c>
      <c r="F236" s="34">
        <f t="shared" si="108"/>
        <v>7.733546661702924</v>
      </c>
      <c r="G236" s="34">
        <f t="shared" si="94"/>
        <v>8.51413761610887</v>
      </c>
      <c r="H236" s="34">
        <f t="shared" si="95"/>
        <v>9.436153173254061</v>
      </c>
      <c r="I236" s="34">
        <f t="shared" si="96"/>
        <v>10.795174413913696</v>
      </c>
      <c r="J236" s="34">
        <f t="shared" si="97"/>
        <v>19.83302281640407</v>
      </c>
      <c r="K236" s="53" t="str">
        <f t="shared" si="109"/>
        <v>19h49m</v>
      </c>
      <c r="L236" s="35">
        <f t="shared" si="98"/>
        <v>20.613613770810016</v>
      </c>
      <c r="M236" s="46" t="str">
        <f t="shared" si="110"/>
        <v>20h36m</v>
      </c>
      <c r="N236" s="34">
        <f t="shared" si="99"/>
        <v>21.53562932795521</v>
      </c>
      <c r="O236" s="47" t="str">
        <f t="shared" si="111"/>
        <v>21h32m</v>
      </c>
      <c r="P236" s="35">
        <f t="shared" si="100"/>
        <v>22.894650568614843</v>
      </c>
      <c r="Q236" s="45" t="str">
        <f t="shared" si="112"/>
        <v>22h53m</v>
      </c>
      <c r="R236" s="34">
        <f t="shared" si="113"/>
        <v>2.409651172172607</v>
      </c>
      <c r="S236" s="51" t="str">
        <f t="shared" si="114"/>
        <v>2,4h</v>
      </c>
      <c r="T236" s="34">
        <f t="shared" si="101"/>
        <v>1.30430174078745</v>
      </c>
      <c r="U236" s="45" t="str">
        <f t="shared" si="115"/>
        <v>1h18m</v>
      </c>
      <c r="V236" s="35">
        <f t="shared" si="102"/>
        <v>2.6633229814470845</v>
      </c>
      <c r="W236" s="47" t="str">
        <f t="shared" si="116"/>
        <v>2h39m</v>
      </c>
      <c r="X236" s="35">
        <f t="shared" si="103"/>
        <v>3.585338538592275</v>
      </c>
      <c r="Y236" s="46" t="str">
        <f t="shared" si="117"/>
        <v>3h35m</v>
      </c>
      <c r="Z236" s="34">
        <f t="shared" si="104"/>
        <v>4.365929492998221</v>
      </c>
      <c r="AA236" s="48" t="str">
        <f t="shared" si="118"/>
        <v>4h21m</v>
      </c>
      <c r="AB236" s="60"/>
      <c r="AC236" s="21">
        <f t="shared" si="120"/>
        <v>19.83302281640407</v>
      </c>
      <c r="AD236" s="21">
        <f t="shared" si="119"/>
        <v>22.894650568614843</v>
      </c>
      <c r="AE236" s="21">
        <f t="shared" si="121"/>
        <v>25.30430174078745</v>
      </c>
      <c r="AF236" s="55">
        <f t="shared" si="122"/>
        <v>28.36592949299822</v>
      </c>
      <c r="AG236" s="31">
        <v>24</v>
      </c>
    </row>
    <row r="237" spans="1:33" ht="11.25">
      <c r="A237" s="40">
        <f t="shared" si="123"/>
        <v>40382</v>
      </c>
      <c r="B237" s="39">
        <f t="shared" si="105"/>
        <v>2455400.5</v>
      </c>
      <c r="C237" s="35">
        <f t="shared" si="106"/>
        <v>4080.6292840938</v>
      </c>
      <c r="D237" s="35">
        <f t="shared" si="107"/>
        <v>-0.10021127446187672</v>
      </c>
      <c r="E237" s="34">
        <f t="shared" si="93"/>
        <v>19.98802402774643</v>
      </c>
      <c r="F237" s="34">
        <f t="shared" si="108"/>
        <v>7.712577423099212</v>
      </c>
      <c r="G237" s="34">
        <f t="shared" si="94"/>
        <v>8.48922687952915</v>
      </c>
      <c r="H237" s="34">
        <f t="shared" si="95"/>
        <v>9.403159578091051</v>
      </c>
      <c r="I237" s="34">
        <f t="shared" si="96"/>
        <v>10.72773155760249</v>
      </c>
      <c r="J237" s="34">
        <f t="shared" si="97"/>
        <v>19.81278869756109</v>
      </c>
      <c r="K237" s="53" t="str">
        <f t="shared" si="109"/>
        <v>19h48m</v>
      </c>
      <c r="L237" s="35">
        <f t="shared" si="98"/>
        <v>20.589438153991026</v>
      </c>
      <c r="M237" s="46" t="str">
        <f t="shared" si="110"/>
        <v>20h35m</v>
      </c>
      <c r="N237" s="34">
        <f t="shared" si="99"/>
        <v>21.503370852552926</v>
      </c>
      <c r="O237" s="47" t="str">
        <f t="shared" si="111"/>
        <v>21h30m</v>
      </c>
      <c r="P237" s="35">
        <f t="shared" si="100"/>
        <v>22.827942832064366</v>
      </c>
      <c r="Q237" s="45" t="str">
        <f t="shared" si="112"/>
        <v>22h49m</v>
      </c>
      <c r="R237" s="34">
        <f t="shared" si="113"/>
        <v>2.54453688479502</v>
      </c>
      <c r="S237" s="51" t="str">
        <f t="shared" si="114"/>
        <v>2,5h</v>
      </c>
      <c r="T237" s="34">
        <f t="shared" si="101"/>
        <v>1.3724797168593859</v>
      </c>
      <c r="U237" s="45" t="str">
        <f t="shared" si="115"/>
        <v>1h22m</v>
      </c>
      <c r="V237" s="35">
        <f t="shared" si="102"/>
        <v>2.6970516963708255</v>
      </c>
      <c r="W237" s="47" t="str">
        <f t="shared" si="116"/>
        <v>2h41m</v>
      </c>
      <c r="X237" s="35">
        <f t="shared" si="103"/>
        <v>3.6109843949327263</v>
      </c>
      <c r="Y237" s="46" t="str">
        <f t="shared" si="117"/>
        <v>3h36m</v>
      </c>
      <c r="Z237" s="34">
        <f t="shared" si="104"/>
        <v>4.387633851362665</v>
      </c>
      <c r="AA237" s="48" t="str">
        <f t="shared" si="118"/>
        <v>4h23m</v>
      </c>
      <c r="AB237" s="60"/>
      <c r="AC237" s="21">
        <f t="shared" si="120"/>
        <v>19.81278869756109</v>
      </c>
      <c r="AD237" s="21">
        <f t="shared" si="119"/>
        <v>22.827942832064366</v>
      </c>
      <c r="AE237" s="21">
        <f t="shared" si="121"/>
        <v>25.372479716859385</v>
      </c>
      <c r="AF237" s="55">
        <f t="shared" si="122"/>
        <v>28.387633851362665</v>
      </c>
      <c r="AG237" s="31">
        <v>24</v>
      </c>
    </row>
    <row r="238" spans="1:33" ht="11.25">
      <c r="A238" s="40">
        <f t="shared" si="123"/>
        <v>40383</v>
      </c>
      <c r="B238" s="39">
        <f t="shared" si="105"/>
        <v>2455401.5</v>
      </c>
      <c r="C238" s="35">
        <f t="shared" si="106"/>
        <v>4081.6149314453996</v>
      </c>
      <c r="D238" s="35">
        <f t="shared" si="107"/>
        <v>-0.10078874628980698</v>
      </c>
      <c r="E238" s="34">
        <f t="shared" si="93"/>
        <v>19.772622315663344</v>
      </c>
      <c r="F238" s="34">
        <f t="shared" si="108"/>
        <v>7.6911323158731015</v>
      </c>
      <c r="G238" s="34">
        <f t="shared" si="94"/>
        <v>8.463822260855261</v>
      </c>
      <c r="H238" s="34">
        <f t="shared" si="95"/>
        <v>9.36971794406467</v>
      </c>
      <c r="I238" s="34">
        <f t="shared" si="96"/>
        <v>10.662054002252225</v>
      </c>
      <c r="J238" s="34">
        <f t="shared" si="97"/>
        <v>19.79192106216291</v>
      </c>
      <c r="K238" s="53" t="str">
        <f t="shared" si="109"/>
        <v>19h47m</v>
      </c>
      <c r="L238" s="35">
        <f t="shared" si="98"/>
        <v>20.564611007145068</v>
      </c>
      <c r="M238" s="46" t="str">
        <f t="shared" si="110"/>
        <v>20h33m</v>
      </c>
      <c r="N238" s="34">
        <f t="shared" si="99"/>
        <v>21.470506690354476</v>
      </c>
      <c r="O238" s="47" t="str">
        <f t="shared" si="111"/>
        <v>21h28m</v>
      </c>
      <c r="P238" s="35">
        <f t="shared" si="100"/>
        <v>22.762842748542035</v>
      </c>
      <c r="Q238" s="45" t="str">
        <f t="shared" si="112"/>
        <v>22h45m</v>
      </c>
      <c r="R238" s="34">
        <f t="shared" si="113"/>
        <v>2.675891995495548</v>
      </c>
      <c r="S238" s="51" t="str">
        <f t="shared" si="114"/>
        <v>2,7h</v>
      </c>
      <c r="T238" s="34">
        <f t="shared" si="101"/>
        <v>1.4387347440375824</v>
      </c>
      <c r="U238" s="45" t="str">
        <f t="shared" si="115"/>
        <v>1h26m</v>
      </c>
      <c r="V238" s="35">
        <f t="shared" si="102"/>
        <v>2.7310708022251373</v>
      </c>
      <c r="W238" s="47" t="str">
        <f t="shared" si="116"/>
        <v>2h43m</v>
      </c>
      <c r="X238" s="35">
        <f t="shared" si="103"/>
        <v>3.6369664854345456</v>
      </c>
      <c r="Y238" s="46" t="str">
        <f t="shared" si="117"/>
        <v>3h38m</v>
      </c>
      <c r="Z238" s="34">
        <f t="shared" si="104"/>
        <v>4.409656430416706</v>
      </c>
      <c r="AA238" s="48" t="str">
        <f t="shared" si="118"/>
        <v>4h24m</v>
      </c>
      <c r="AB238" s="60"/>
      <c r="AC238" s="21">
        <f t="shared" si="120"/>
        <v>19.79192106216291</v>
      </c>
      <c r="AD238" s="21">
        <f t="shared" si="119"/>
        <v>22.762842748542035</v>
      </c>
      <c r="AE238" s="21">
        <f t="shared" si="121"/>
        <v>25.438734744037582</v>
      </c>
      <c r="AF238" s="55">
        <f t="shared" si="122"/>
        <v>28.409656430416707</v>
      </c>
      <c r="AG238" s="31">
        <v>24</v>
      </c>
    </row>
    <row r="239" spans="1:33" ht="11.25">
      <c r="A239" s="40">
        <f t="shared" si="123"/>
        <v>40384</v>
      </c>
      <c r="B239" s="39">
        <f t="shared" si="105"/>
        <v>2455402.5</v>
      </c>
      <c r="C239" s="35">
        <f t="shared" si="106"/>
        <v>4082.6005787969993</v>
      </c>
      <c r="D239" s="35">
        <f t="shared" si="107"/>
        <v>-0.10120606044584406</v>
      </c>
      <c r="E239" s="34">
        <f t="shared" si="93"/>
        <v>19.55137699967362</v>
      </c>
      <c r="F239" s="34">
        <f t="shared" si="108"/>
        <v>7.669224701463115</v>
      </c>
      <c r="G239" s="34">
        <f t="shared" si="94"/>
        <v>8.43794302467964</v>
      </c>
      <c r="H239" s="34">
        <f t="shared" si="95"/>
        <v>9.33585794440144</v>
      </c>
      <c r="I239" s="34">
        <f t="shared" si="96"/>
        <v>10.597919869517517</v>
      </c>
      <c r="J239" s="34">
        <f t="shared" si="97"/>
        <v>19.77043076190896</v>
      </c>
      <c r="K239" s="53" t="str">
        <f t="shared" si="109"/>
        <v>19h46m</v>
      </c>
      <c r="L239" s="35">
        <f t="shared" si="98"/>
        <v>20.539149085125484</v>
      </c>
      <c r="M239" s="46" t="str">
        <f t="shared" si="110"/>
        <v>20h32m</v>
      </c>
      <c r="N239" s="34">
        <f t="shared" si="99"/>
        <v>21.437064004847283</v>
      </c>
      <c r="O239" s="47" t="str">
        <f t="shared" si="111"/>
        <v>21h26m</v>
      </c>
      <c r="P239" s="35">
        <f t="shared" si="100"/>
        <v>22.699125929963362</v>
      </c>
      <c r="Q239" s="45" t="str">
        <f t="shared" si="112"/>
        <v>22h41m</v>
      </c>
      <c r="R239" s="34">
        <f t="shared" si="113"/>
        <v>2.8041602609649656</v>
      </c>
      <c r="S239" s="51" t="str">
        <f t="shared" si="114"/>
        <v>2,8h</v>
      </c>
      <c r="T239" s="34">
        <f t="shared" si="101"/>
        <v>1.5032861909283273</v>
      </c>
      <c r="U239" s="45" t="str">
        <f t="shared" si="115"/>
        <v>1h30m</v>
      </c>
      <c r="V239" s="35">
        <f t="shared" si="102"/>
        <v>2.7653481160444047</v>
      </c>
      <c r="W239" s="47" t="str">
        <f t="shared" si="116"/>
        <v>2h45m</v>
      </c>
      <c r="X239" s="35">
        <f t="shared" si="103"/>
        <v>3.663263035766204</v>
      </c>
      <c r="Y239" s="46" t="str">
        <f t="shared" si="117"/>
        <v>3h39m</v>
      </c>
      <c r="Z239" s="34">
        <f t="shared" si="104"/>
        <v>4.431981358982729</v>
      </c>
      <c r="AA239" s="48" t="str">
        <f t="shared" si="118"/>
        <v>4h25m</v>
      </c>
      <c r="AB239" s="60"/>
      <c r="AC239" s="21">
        <f t="shared" si="120"/>
        <v>19.77043076190896</v>
      </c>
      <c r="AD239" s="21">
        <f t="shared" si="119"/>
        <v>22.699125929963362</v>
      </c>
      <c r="AE239" s="21">
        <f t="shared" si="121"/>
        <v>25.50328619092833</v>
      </c>
      <c r="AF239" s="55">
        <f t="shared" si="122"/>
        <v>28.43198135898273</v>
      </c>
      <c r="AG239" s="31">
        <v>24</v>
      </c>
    </row>
    <row r="240" spans="1:33" ht="11.25">
      <c r="A240" s="40">
        <f t="shared" si="123"/>
        <v>40385</v>
      </c>
      <c r="B240" s="39">
        <f t="shared" si="105"/>
        <v>2455403.5</v>
      </c>
      <c r="C240" s="35">
        <f t="shared" si="106"/>
        <v>4083.586226148599</v>
      </c>
      <c r="D240" s="35">
        <f t="shared" si="107"/>
        <v>-0.10146090884995705</v>
      </c>
      <c r="E240" s="34">
        <f t="shared" si="93"/>
        <v>19.324353466652706</v>
      </c>
      <c r="F240" s="34">
        <f t="shared" si="108"/>
        <v>7.646867883201301</v>
      </c>
      <c r="G240" s="34">
        <f t="shared" si="94"/>
        <v>8.411608167691998</v>
      </c>
      <c r="H240" s="34">
        <f t="shared" si="95"/>
        <v>9.301608113556473</v>
      </c>
      <c r="I240" s="34">
        <f t="shared" si="96"/>
        <v>10.535151817560491</v>
      </c>
      <c r="J240" s="34">
        <f t="shared" si="97"/>
        <v>19.74832879205126</v>
      </c>
      <c r="K240" s="53" t="str">
        <f t="shared" si="109"/>
        <v>19h44m</v>
      </c>
      <c r="L240" s="35">
        <f t="shared" si="98"/>
        <v>20.513069076541957</v>
      </c>
      <c r="M240" s="46" t="str">
        <f t="shared" si="110"/>
        <v>20h30m</v>
      </c>
      <c r="N240" s="34">
        <f t="shared" si="99"/>
        <v>21.40306902240643</v>
      </c>
      <c r="O240" s="47" t="str">
        <f t="shared" si="111"/>
        <v>21h24m</v>
      </c>
      <c r="P240" s="35">
        <f t="shared" si="100"/>
        <v>22.636612726410448</v>
      </c>
      <c r="Q240" s="45" t="str">
        <f t="shared" si="112"/>
        <v>22h38m</v>
      </c>
      <c r="R240" s="34">
        <f t="shared" si="113"/>
        <v>2.929696364879018</v>
      </c>
      <c r="S240" s="51" t="str">
        <f t="shared" si="114"/>
        <v>2,9h</v>
      </c>
      <c r="T240" s="34">
        <f t="shared" si="101"/>
        <v>1.5663090912894657</v>
      </c>
      <c r="U240" s="45" t="str">
        <f t="shared" si="115"/>
        <v>1h33m</v>
      </c>
      <c r="V240" s="35">
        <f t="shared" si="102"/>
        <v>2.7998527952934844</v>
      </c>
      <c r="W240" s="47" t="str">
        <f t="shared" si="116"/>
        <v>2h47m</v>
      </c>
      <c r="X240" s="35">
        <f t="shared" si="103"/>
        <v>3.6898527411579587</v>
      </c>
      <c r="Y240" s="46" t="str">
        <f t="shared" si="117"/>
        <v>3h41m</v>
      </c>
      <c r="Z240" s="34">
        <f t="shared" si="104"/>
        <v>4.454593025648657</v>
      </c>
      <c r="AA240" s="48" t="str">
        <f t="shared" si="118"/>
        <v>4h27m</v>
      </c>
      <c r="AB240" s="60"/>
      <c r="AC240" s="21">
        <f t="shared" si="120"/>
        <v>19.74832879205126</v>
      </c>
      <c r="AD240" s="21">
        <f t="shared" si="119"/>
        <v>22.636612726410448</v>
      </c>
      <c r="AE240" s="21">
        <f t="shared" si="121"/>
        <v>25.566309091289465</v>
      </c>
      <c r="AF240" s="55">
        <f t="shared" si="122"/>
        <v>28.454593025648656</v>
      </c>
      <c r="AG240" s="31">
        <v>24</v>
      </c>
    </row>
    <row r="241" spans="1:33" ht="11.25">
      <c r="A241" s="40">
        <f t="shared" si="123"/>
        <v>40386</v>
      </c>
      <c r="B241" s="39">
        <f t="shared" si="105"/>
        <v>2455404.5</v>
      </c>
      <c r="C241" s="35">
        <f t="shared" si="106"/>
        <v>4084.5718735001997</v>
      </c>
      <c r="D241" s="35">
        <f t="shared" si="107"/>
        <v>-0.10155118834992972</v>
      </c>
      <c r="E241" s="34">
        <f t="shared" si="93"/>
        <v>19.091618811171248</v>
      </c>
      <c r="F241" s="34">
        <f t="shared" si="108"/>
        <v>7.62407508554943</v>
      </c>
      <c r="G241" s="34">
        <f t="shared" si="94"/>
        <v>8.384836392946168</v>
      </c>
      <c r="H241" s="34">
        <f t="shared" si="95"/>
        <v>9.266995860105682</v>
      </c>
      <c r="I241" s="34">
        <f t="shared" si="96"/>
        <v>10.473605939232169</v>
      </c>
      <c r="J241" s="34">
        <f t="shared" si="97"/>
        <v>19.72562627389936</v>
      </c>
      <c r="K241" s="53" t="str">
        <f t="shared" si="109"/>
        <v>19h43m</v>
      </c>
      <c r="L241" s="35">
        <f t="shared" si="98"/>
        <v>20.4863875812961</v>
      </c>
      <c r="M241" s="46" t="str">
        <f t="shared" si="110"/>
        <v>20h29m</v>
      </c>
      <c r="N241" s="34">
        <f t="shared" si="99"/>
        <v>21.36854704845561</v>
      </c>
      <c r="O241" s="47" t="str">
        <f t="shared" si="111"/>
        <v>21h22m</v>
      </c>
      <c r="P241" s="35">
        <f t="shared" si="100"/>
        <v>22.5751571275821</v>
      </c>
      <c r="Q241" s="45" t="str">
        <f t="shared" si="112"/>
        <v>22h34m</v>
      </c>
      <c r="R241" s="34">
        <f t="shared" si="113"/>
        <v>3.052788121535663</v>
      </c>
      <c r="S241" s="51" t="str">
        <f t="shared" si="114"/>
        <v>3,1h</v>
      </c>
      <c r="T241" s="34">
        <f t="shared" si="101"/>
        <v>1.6279452491177613</v>
      </c>
      <c r="U241" s="45" t="str">
        <f t="shared" si="115"/>
        <v>1h37m</v>
      </c>
      <c r="V241" s="35">
        <f t="shared" si="102"/>
        <v>2.8345553282442473</v>
      </c>
      <c r="W241" s="47" t="str">
        <f t="shared" si="116"/>
        <v>2h50m</v>
      </c>
      <c r="X241" s="35">
        <f t="shared" si="103"/>
        <v>3.7167147954037616</v>
      </c>
      <c r="Y241" s="46" t="str">
        <f t="shared" si="117"/>
        <v>3h43m</v>
      </c>
      <c r="Z241" s="34">
        <f t="shared" si="104"/>
        <v>4.4774761028005</v>
      </c>
      <c r="AA241" s="48" t="str">
        <f t="shared" si="118"/>
        <v>4h28m</v>
      </c>
      <c r="AB241" s="60"/>
      <c r="AC241" s="21">
        <f t="shared" si="120"/>
        <v>19.72562627389936</v>
      </c>
      <c r="AD241" s="21">
        <f t="shared" si="119"/>
        <v>22.5751571275821</v>
      </c>
      <c r="AE241" s="21">
        <f t="shared" si="121"/>
        <v>25.62794524911776</v>
      </c>
      <c r="AF241" s="55">
        <f t="shared" si="122"/>
        <v>28.4774761028005</v>
      </c>
      <c r="AG241" s="31">
        <v>24</v>
      </c>
    </row>
    <row r="242" spans="1:33" ht="11.25">
      <c r="A242" s="40">
        <f t="shared" si="123"/>
        <v>40387</v>
      </c>
      <c r="B242" s="39">
        <f t="shared" si="105"/>
        <v>2455405.5</v>
      </c>
      <c r="C242" s="35">
        <f t="shared" si="106"/>
        <v>4085.5575208517994</v>
      </c>
      <c r="D242" s="35">
        <f t="shared" si="107"/>
        <v>-0.10147500374382167</v>
      </c>
      <c r="E242" s="34">
        <f t="shared" si="93"/>
        <v>18.853241815665875</v>
      </c>
      <c r="F242" s="34">
        <f t="shared" si="108"/>
        <v>7.600859434644269</v>
      </c>
      <c r="G242" s="34">
        <f t="shared" si="94"/>
        <v>8.357646086958502</v>
      </c>
      <c r="H242" s="34">
        <f t="shared" si="95"/>
        <v>9.232047484158105</v>
      </c>
      <c r="I242" s="34">
        <f t="shared" si="96"/>
        <v>10.413163932893456</v>
      </c>
      <c r="J242" s="34">
        <f t="shared" si="97"/>
        <v>19.702334438388093</v>
      </c>
      <c r="K242" s="53" t="str">
        <f t="shared" si="109"/>
        <v>19h42m</v>
      </c>
      <c r="L242" s="35">
        <f t="shared" si="98"/>
        <v>20.459121090702325</v>
      </c>
      <c r="M242" s="46" t="str">
        <f t="shared" si="110"/>
        <v>20h27m</v>
      </c>
      <c r="N242" s="34">
        <f t="shared" si="99"/>
        <v>21.333522487901927</v>
      </c>
      <c r="O242" s="47" t="str">
        <f t="shared" si="111"/>
        <v>21h20m</v>
      </c>
      <c r="P242" s="35">
        <f t="shared" si="100"/>
        <v>22.514638936637276</v>
      </c>
      <c r="Q242" s="45" t="str">
        <f t="shared" si="112"/>
        <v>22h30m</v>
      </c>
      <c r="R242" s="34">
        <f t="shared" si="113"/>
        <v>3.1736721342130902</v>
      </c>
      <c r="S242" s="51" t="str">
        <f t="shared" si="114"/>
        <v>3,2h</v>
      </c>
      <c r="T242" s="34">
        <f t="shared" si="101"/>
        <v>1.688311070850366</v>
      </c>
      <c r="U242" s="45" t="str">
        <f t="shared" si="115"/>
        <v>1h41m</v>
      </c>
      <c r="V242" s="35">
        <f t="shared" si="102"/>
        <v>2.869427519585716</v>
      </c>
      <c r="W242" s="47" t="str">
        <f t="shared" si="116"/>
        <v>2h52m</v>
      </c>
      <c r="X242" s="35">
        <f t="shared" si="103"/>
        <v>3.74382891678532</v>
      </c>
      <c r="Y242" s="46" t="str">
        <f t="shared" si="117"/>
        <v>3h44m</v>
      </c>
      <c r="Z242" s="34">
        <f t="shared" si="104"/>
        <v>4.500615569099553</v>
      </c>
      <c r="AA242" s="48" t="str">
        <f t="shared" si="118"/>
        <v>4h30m</v>
      </c>
      <c r="AB242" s="60"/>
      <c r="AC242" s="21">
        <f t="shared" si="120"/>
        <v>19.702334438388093</v>
      </c>
      <c r="AD242" s="21">
        <f t="shared" si="119"/>
        <v>22.514638936637276</v>
      </c>
      <c r="AE242" s="21">
        <f t="shared" si="121"/>
        <v>25.688311070850364</v>
      </c>
      <c r="AF242" s="55">
        <f t="shared" si="122"/>
        <v>28.50061556909955</v>
      </c>
      <c r="AG242" s="31">
        <v>24</v>
      </c>
    </row>
    <row r="243" spans="1:33" ht="11.25">
      <c r="A243" s="40">
        <f t="shared" si="123"/>
        <v>40388</v>
      </c>
      <c r="B243" s="39">
        <f t="shared" si="105"/>
        <v>2455406.5</v>
      </c>
      <c r="C243" s="35">
        <f t="shared" si="106"/>
        <v>4086.5431682033995</v>
      </c>
      <c r="D243" s="35">
        <f t="shared" si="107"/>
        <v>-0.10123067055241822</v>
      </c>
      <c r="E243" s="34">
        <f t="shared" si="93"/>
        <v>18.609292930111327</v>
      </c>
      <c r="F243" s="34">
        <f t="shared" si="108"/>
        <v>7.577233940157407</v>
      </c>
      <c r="G243" s="34">
        <f t="shared" si="94"/>
        <v>8.330055299525148</v>
      </c>
      <c r="H243" s="34">
        <f t="shared" si="95"/>
        <v>9.196788198504999</v>
      </c>
      <c r="I243" s="34">
        <f t="shared" si="96"/>
        <v>10.353727444889838</v>
      </c>
      <c r="J243" s="34">
        <f t="shared" si="97"/>
        <v>19.678464610709824</v>
      </c>
      <c r="K243" s="53" t="str">
        <f t="shared" si="109"/>
        <v>19h40m</v>
      </c>
      <c r="L243" s="35">
        <f t="shared" si="98"/>
        <v>20.431285970077568</v>
      </c>
      <c r="M243" s="46" t="str">
        <f t="shared" si="110"/>
        <v>20h25m</v>
      </c>
      <c r="N243" s="34">
        <f t="shared" si="99"/>
        <v>21.298018869057415</v>
      </c>
      <c r="O243" s="47" t="str">
        <f t="shared" si="111"/>
        <v>21h17m</v>
      </c>
      <c r="P243" s="35">
        <f t="shared" si="100"/>
        <v>22.454958115442256</v>
      </c>
      <c r="Q243" s="45" t="str">
        <f t="shared" si="112"/>
        <v>22h27m</v>
      </c>
      <c r="R243" s="34">
        <f t="shared" si="113"/>
        <v>3.292545110220324</v>
      </c>
      <c r="S243" s="51" t="str">
        <f t="shared" si="114"/>
        <v>3,3h</v>
      </c>
      <c r="T243" s="34">
        <f t="shared" si="101"/>
        <v>1.7475032256625802</v>
      </c>
      <c r="U243" s="45" t="str">
        <f t="shared" si="115"/>
        <v>1h44m</v>
      </c>
      <c r="V243" s="35">
        <f t="shared" si="102"/>
        <v>2.9044424720474193</v>
      </c>
      <c r="W243" s="47" t="str">
        <f t="shared" si="116"/>
        <v>2h54m</v>
      </c>
      <c r="X243" s="35">
        <f t="shared" si="103"/>
        <v>3.7711753710272706</v>
      </c>
      <c r="Y243" s="46" t="str">
        <f t="shared" si="117"/>
        <v>3h46m</v>
      </c>
      <c r="Z243" s="34">
        <f t="shared" si="104"/>
        <v>4.5239967303950115</v>
      </c>
      <c r="AA243" s="48" t="str">
        <f t="shared" si="118"/>
        <v>4h31m</v>
      </c>
      <c r="AB243" s="60"/>
      <c r="AC243" s="21">
        <f t="shared" si="120"/>
        <v>19.678464610709824</v>
      </c>
      <c r="AD243" s="21">
        <f t="shared" si="119"/>
        <v>22.454958115442256</v>
      </c>
      <c r="AE243" s="21">
        <f t="shared" si="121"/>
        <v>25.74750322566258</v>
      </c>
      <c r="AF243" s="55">
        <f t="shared" si="122"/>
        <v>28.523996730395012</v>
      </c>
      <c r="AG243" s="31">
        <v>24</v>
      </c>
    </row>
    <row r="244" spans="1:33" ht="11.25">
      <c r="A244" s="40">
        <f t="shared" si="123"/>
        <v>40389</v>
      </c>
      <c r="B244" s="39">
        <f t="shared" si="105"/>
        <v>2455407.5</v>
      </c>
      <c r="C244" s="35">
        <f t="shared" si="106"/>
        <v>4087.5288155549993</v>
      </c>
      <c r="D244" s="35">
        <f t="shared" si="107"/>
        <v>-0.10081671753818874</v>
      </c>
      <c r="E244" s="34">
        <f t="shared" si="93"/>
        <v>18.359844251199565</v>
      </c>
      <c r="F244" s="34">
        <f t="shared" si="108"/>
        <v>7.553211478467195</v>
      </c>
      <c r="G244" s="34">
        <f t="shared" si="94"/>
        <v>8.30208172613649</v>
      </c>
      <c r="H244" s="34">
        <f t="shared" si="95"/>
        <v>9.16124215280811</v>
      </c>
      <c r="I244" s="34">
        <f t="shared" si="96"/>
        <v>10.295213894281039</v>
      </c>
      <c r="J244" s="34">
        <f t="shared" si="97"/>
        <v>19.65402819600538</v>
      </c>
      <c r="K244" s="53" t="str">
        <f t="shared" si="109"/>
        <v>19h39m</v>
      </c>
      <c r="L244" s="35">
        <f t="shared" si="98"/>
        <v>20.40289844367468</v>
      </c>
      <c r="M244" s="46" t="str">
        <f t="shared" si="110"/>
        <v>20h24m</v>
      </c>
      <c r="N244" s="34">
        <f t="shared" si="99"/>
        <v>21.262058870346298</v>
      </c>
      <c r="O244" s="47" t="str">
        <f t="shared" si="111"/>
        <v>21h15m</v>
      </c>
      <c r="P244" s="35">
        <f t="shared" si="100"/>
        <v>22.396030611819228</v>
      </c>
      <c r="Q244" s="45" t="str">
        <f t="shared" si="112"/>
        <v>22h23m</v>
      </c>
      <c r="R244" s="34">
        <f t="shared" si="113"/>
        <v>3.409572211437922</v>
      </c>
      <c r="S244" s="51" t="str">
        <f t="shared" si="114"/>
        <v>3,4h</v>
      </c>
      <c r="T244" s="34">
        <f t="shared" si="101"/>
        <v>1.8056028232571497</v>
      </c>
      <c r="U244" s="45" t="str">
        <f t="shared" si="115"/>
        <v>1h48m</v>
      </c>
      <c r="V244" s="35">
        <f t="shared" si="102"/>
        <v>2.939574564730078</v>
      </c>
      <c r="W244" s="47" t="str">
        <f t="shared" si="116"/>
        <v>2h56m</v>
      </c>
      <c r="X244" s="35">
        <f t="shared" si="103"/>
        <v>3.798734991401698</v>
      </c>
      <c r="Y244" s="46" t="str">
        <f t="shared" si="117"/>
        <v>3h47m</v>
      </c>
      <c r="Z244" s="34">
        <f t="shared" si="104"/>
        <v>4.547605239070994</v>
      </c>
      <c r="AA244" s="48" t="str">
        <f t="shared" si="118"/>
        <v>4h32m</v>
      </c>
      <c r="AB244" s="60"/>
      <c r="AC244" s="21">
        <f t="shared" si="120"/>
        <v>19.65402819600538</v>
      </c>
      <c r="AD244" s="21">
        <f t="shared" si="119"/>
        <v>22.396030611819228</v>
      </c>
      <c r="AE244" s="21">
        <f t="shared" si="121"/>
        <v>25.80560282325715</v>
      </c>
      <c r="AF244" s="55">
        <f t="shared" si="122"/>
        <v>28.547605239070993</v>
      </c>
      <c r="AG244" s="31">
        <v>24</v>
      </c>
    </row>
    <row r="245" spans="1:33" ht="11.25">
      <c r="A245" s="40">
        <f t="shared" si="123"/>
        <v>40390</v>
      </c>
      <c r="B245" s="39">
        <f t="shared" si="105"/>
        <v>2455408.5</v>
      </c>
      <c r="C245" s="35">
        <f t="shared" si="106"/>
        <v>4088.5144629066</v>
      </c>
      <c r="D245" s="35">
        <f t="shared" si="107"/>
        <v>-0.10023188896763904</v>
      </c>
      <c r="E245" s="34">
        <f t="shared" si="93"/>
        <v>18.104969501032368</v>
      </c>
      <c r="F245" s="34">
        <f t="shared" si="108"/>
        <v>7.528804777133313</v>
      </c>
      <c r="G245" s="34">
        <f t="shared" si="94"/>
        <v>8.27374269286061</v>
      </c>
      <c r="H245" s="34">
        <f t="shared" si="95"/>
        <v>9.125432460211211</v>
      </c>
      <c r="I245" s="34">
        <f t="shared" si="96"/>
        <v>10.23755333432209</v>
      </c>
      <c r="J245" s="34">
        <f t="shared" si="97"/>
        <v>19.62903666610095</v>
      </c>
      <c r="K245" s="53" t="str">
        <f t="shared" si="109"/>
        <v>19h37m</v>
      </c>
      <c r="L245" s="35">
        <f t="shared" si="98"/>
        <v>20.373974581828246</v>
      </c>
      <c r="M245" s="46" t="str">
        <f t="shared" si="110"/>
        <v>20h22m</v>
      </c>
      <c r="N245" s="34">
        <f t="shared" si="99"/>
        <v>21.22566434917885</v>
      </c>
      <c r="O245" s="47" t="str">
        <f t="shared" si="111"/>
        <v>21h13m</v>
      </c>
      <c r="P245" s="35">
        <f t="shared" si="100"/>
        <v>22.33778522328973</v>
      </c>
      <c r="Q245" s="45" t="str">
        <f t="shared" si="112"/>
        <v>22h20m</v>
      </c>
      <c r="R245" s="34">
        <f t="shared" si="113"/>
        <v>3.5248933313558206</v>
      </c>
      <c r="S245" s="51" t="str">
        <f t="shared" si="114"/>
        <v>3,5h</v>
      </c>
      <c r="T245" s="34">
        <f t="shared" si="101"/>
        <v>1.8626785546455489</v>
      </c>
      <c r="U245" s="45" t="str">
        <f t="shared" si="115"/>
        <v>1h51m</v>
      </c>
      <c r="V245" s="35">
        <f t="shared" si="102"/>
        <v>2.9747994287564277</v>
      </c>
      <c r="W245" s="47" t="str">
        <f t="shared" si="116"/>
        <v>2h58m</v>
      </c>
      <c r="X245" s="35">
        <f t="shared" si="103"/>
        <v>3.826489196107029</v>
      </c>
      <c r="Y245" s="46" t="str">
        <f t="shared" si="117"/>
        <v>3h49m</v>
      </c>
      <c r="Z245" s="34">
        <f t="shared" si="104"/>
        <v>4.571427111834326</v>
      </c>
      <c r="AA245" s="48" t="str">
        <f t="shared" si="118"/>
        <v>4h34m</v>
      </c>
      <c r="AB245" s="60"/>
      <c r="AC245" s="21">
        <f t="shared" si="120"/>
        <v>19.62903666610095</v>
      </c>
      <c r="AD245" s="21">
        <f t="shared" si="119"/>
        <v>22.33778522328973</v>
      </c>
      <c r="AE245" s="21">
        <f t="shared" si="121"/>
        <v>25.862678554645548</v>
      </c>
      <c r="AF245" s="55">
        <f t="shared" si="122"/>
        <v>28.571427111834325</v>
      </c>
      <c r="AG245" s="31">
        <v>24</v>
      </c>
    </row>
    <row r="246" spans="1:33" ht="11.25">
      <c r="A246" s="40">
        <f t="shared" si="123"/>
        <v>40391</v>
      </c>
      <c r="B246" s="39">
        <f t="shared" si="105"/>
        <v>2455409.5</v>
      </c>
      <c r="C246" s="35">
        <f t="shared" si="106"/>
        <v>4089.5001102581996</v>
      </c>
      <c r="D246" s="35">
        <f t="shared" si="107"/>
        <v>-0.09947514661425283</v>
      </c>
      <c r="E246" s="34">
        <f t="shared" si="93"/>
        <v>18.02746021171044</v>
      </c>
      <c r="F246" s="34">
        <f t="shared" si="108"/>
        <v>7.521409722891848</v>
      </c>
      <c r="G246" s="34">
        <f t="shared" si="94"/>
        <v>8.26517226150015</v>
      </c>
      <c r="H246" s="34">
        <f t="shared" si="95"/>
        <v>9.114641471863742</v>
      </c>
      <c r="I246" s="34">
        <f t="shared" si="96"/>
        <v>10.220412339276452</v>
      </c>
      <c r="J246" s="34">
        <f t="shared" si="97"/>
        <v>19.6208848695061</v>
      </c>
      <c r="K246" s="53" t="str">
        <f t="shared" si="109"/>
        <v>19h37m</v>
      </c>
      <c r="L246" s="35">
        <f t="shared" si="98"/>
        <v>20.3646474081144</v>
      </c>
      <c r="M246" s="46" t="str">
        <f t="shared" si="110"/>
        <v>20h21m</v>
      </c>
      <c r="N246" s="34">
        <f t="shared" si="99"/>
        <v>21.214116618477995</v>
      </c>
      <c r="O246" s="47" t="str">
        <f t="shared" si="111"/>
        <v>21h12m</v>
      </c>
      <c r="P246" s="35">
        <f t="shared" si="100"/>
        <v>22.319887485890703</v>
      </c>
      <c r="Q246" s="45" t="str">
        <f t="shared" si="112"/>
        <v>22h19m</v>
      </c>
      <c r="R246" s="34">
        <f t="shared" si="113"/>
        <v>3.5591753214470976</v>
      </c>
      <c r="S246" s="51" t="str">
        <f t="shared" si="114"/>
        <v>3,6h</v>
      </c>
      <c r="T246" s="34">
        <f t="shared" si="101"/>
        <v>1.8790628073378008</v>
      </c>
      <c r="U246" s="45" t="str">
        <f t="shared" si="115"/>
        <v>1h52m</v>
      </c>
      <c r="V246" s="35">
        <f t="shared" si="102"/>
        <v>2.984833674750511</v>
      </c>
      <c r="W246" s="47" t="str">
        <f t="shared" si="116"/>
        <v>2h59m</v>
      </c>
      <c r="X246" s="35">
        <f t="shared" si="103"/>
        <v>3.8343028851141034</v>
      </c>
      <c r="Y246" s="46" t="str">
        <f t="shared" si="117"/>
        <v>3h50m</v>
      </c>
      <c r="Z246" s="34">
        <f t="shared" si="104"/>
        <v>4.578065423722405</v>
      </c>
      <c r="AA246" s="48" t="str">
        <f t="shared" si="118"/>
        <v>4h34m</v>
      </c>
      <c r="AB246" s="60"/>
      <c r="AC246" s="21">
        <f t="shared" si="120"/>
        <v>19.6208848695061</v>
      </c>
      <c r="AD246" s="21">
        <f t="shared" si="119"/>
        <v>22.319887485890703</v>
      </c>
      <c r="AE246" s="21">
        <f t="shared" si="121"/>
        <v>25.8790628073378</v>
      </c>
      <c r="AF246" s="55">
        <f t="shared" si="122"/>
        <v>28.578065423722407</v>
      </c>
      <c r="AG246" s="31">
        <v>24</v>
      </c>
    </row>
    <row r="247" spans="1:33" ht="11.25">
      <c r="A247" s="40">
        <f t="shared" si="123"/>
        <v>40392</v>
      </c>
      <c r="B247" s="39">
        <f t="shared" si="105"/>
        <v>2455410.5</v>
      </c>
      <c r="C247" s="35">
        <f t="shared" si="106"/>
        <v>4090.4857576097993</v>
      </c>
      <c r="D247" s="35">
        <f t="shared" si="107"/>
        <v>-0.09854567149943554</v>
      </c>
      <c r="E247" s="34">
        <f t="shared" si="93"/>
        <v>17.765644417872004</v>
      </c>
      <c r="F247" s="34">
        <f t="shared" si="108"/>
        <v>7.496522267953344</v>
      </c>
      <c r="G247" s="34">
        <f t="shared" si="94"/>
        <v>8.236383402969636</v>
      </c>
      <c r="H247" s="34">
        <f t="shared" si="95"/>
        <v>9.078521938421558</v>
      </c>
      <c r="I247" s="34">
        <f t="shared" si="96"/>
        <v>10.163772694120603</v>
      </c>
      <c r="J247" s="34">
        <f t="shared" si="97"/>
        <v>19.595067939452782</v>
      </c>
      <c r="K247" s="53" t="str">
        <f t="shared" si="109"/>
        <v>19h35m</v>
      </c>
      <c r="L247" s="35">
        <f t="shared" si="98"/>
        <v>20.334929074469073</v>
      </c>
      <c r="M247" s="46" t="str">
        <f t="shared" si="110"/>
        <v>20h20m</v>
      </c>
      <c r="N247" s="34">
        <f t="shared" si="99"/>
        <v>21.177067609920996</v>
      </c>
      <c r="O247" s="47" t="str">
        <f t="shared" si="111"/>
        <v>21h10m</v>
      </c>
      <c r="P247" s="35">
        <f t="shared" si="100"/>
        <v>22.26231836562004</v>
      </c>
      <c r="Q247" s="45" t="str">
        <f t="shared" si="112"/>
        <v>22h15m</v>
      </c>
      <c r="R247" s="34">
        <f t="shared" si="113"/>
        <v>3.672454611758793</v>
      </c>
      <c r="S247" s="51" t="str">
        <f t="shared" si="114"/>
        <v>3,7h</v>
      </c>
      <c r="T247" s="34">
        <f t="shared" si="101"/>
        <v>1.934772977378833</v>
      </c>
      <c r="U247" s="45" t="str">
        <f t="shared" si="115"/>
        <v>1h56m</v>
      </c>
      <c r="V247" s="35">
        <f t="shared" si="102"/>
        <v>3.020023733077878</v>
      </c>
      <c r="W247" s="47" t="str">
        <f t="shared" si="116"/>
        <v>3h1m</v>
      </c>
      <c r="X247" s="35">
        <f t="shared" si="103"/>
        <v>3.8621622685297994</v>
      </c>
      <c r="Y247" s="46" t="str">
        <f t="shared" si="117"/>
        <v>3h51m</v>
      </c>
      <c r="Z247" s="34">
        <f t="shared" si="104"/>
        <v>4.602023403546092</v>
      </c>
      <c r="AA247" s="48" t="str">
        <f t="shared" si="118"/>
        <v>4h36m</v>
      </c>
      <c r="AB247" s="60"/>
      <c r="AC247" s="21">
        <f t="shared" si="120"/>
        <v>19.595067939452782</v>
      </c>
      <c r="AD247" s="21">
        <f t="shared" si="119"/>
        <v>22.26231836562004</v>
      </c>
      <c r="AE247" s="21">
        <f t="shared" si="121"/>
        <v>25.934772977378834</v>
      </c>
      <c r="AF247" s="55">
        <f t="shared" si="122"/>
        <v>28.60202340354609</v>
      </c>
      <c r="AG247" s="31">
        <v>24</v>
      </c>
    </row>
    <row r="248" spans="1:33" ht="11.25">
      <c r="A248" s="40">
        <f t="shared" si="123"/>
        <v>40393</v>
      </c>
      <c r="B248" s="39">
        <f t="shared" si="105"/>
        <v>2455411.5</v>
      </c>
      <c r="C248" s="35">
        <f t="shared" si="106"/>
        <v>4091.4714049614</v>
      </c>
      <c r="D248" s="35">
        <f t="shared" si="107"/>
        <v>-0.09744286536931775</v>
      </c>
      <c r="E248" s="34">
        <f t="shared" si="93"/>
        <v>17.498578162690258</v>
      </c>
      <c r="F248" s="34">
        <f t="shared" si="108"/>
        <v>7.471279206773689</v>
      </c>
      <c r="G248" s="34">
        <f t="shared" si="94"/>
        <v>8.207267466910366</v>
      </c>
      <c r="H248" s="34">
        <f t="shared" si="95"/>
        <v>9.042188142173591</v>
      </c>
      <c r="I248" s="34">
        <f t="shared" si="96"/>
        <v>10.10786100514176</v>
      </c>
      <c r="J248" s="34">
        <f t="shared" si="97"/>
        <v>19.568722072143004</v>
      </c>
      <c r="K248" s="53" t="str">
        <f t="shared" si="109"/>
        <v>19h34m</v>
      </c>
      <c r="L248" s="35">
        <f t="shared" si="98"/>
        <v>20.304710332279683</v>
      </c>
      <c r="M248" s="46" t="str">
        <f t="shared" si="110"/>
        <v>20h18m</v>
      </c>
      <c r="N248" s="34">
        <f t="shared" si="99"/>
        <v>21.13963100754291</v>
      </c>
      <c r="O248" s="47" t="str">
        <f t="shared" si="111"/>
        <v>21h8m</v>
      </c>
      <c r="P248" s="35">
        <f t="shared" si="100"/>
        <v>22.205303870511077</v>
      </c>
      <c r="Q248" s="45" t="str">
        <f t="shared" si="112"/>
        <v>22h12m</v>
      </c>
      <c r="R248" s="34">
        <f t="shared" si="113"/>
        <v>3.7842779897164798</v>
      </c>
      <c r="S248" s="51" t="str">
        <f t="shared" si="114"/>
        <v>3,8h</v>
      </c>
      <c r="T248" s="34">
        <f t="shared" si="101"/>
        <v>1.9895818602275572</v>
      </c>
      <c r="U248" s="45" t="str">
        <f t="shared" si="115"/>
        <v>1h59m</v>
      </c>
      <c r="V248" s="35">
        <f t="shared" si="102"/>
        <v>3.055254723195726</v>
      </c>
      <c r="W248" s="47" t="str">
        <f t="shared" si="116"/>
        <v>3h3m</v>
      </c>
      <c r="X248" s="35">
        <f t="shared" si="103"/>
        <v>3.8901753984589513</v>
      </c>
      <c r="Y248" s="46" t="str">
        <f t="shared" si="117"/>
        <v>3h53m</v>
      </c>
      <c r="Z248" s="34">
        <f t="shared" si="104"/>
        <v>4.626163658595629</v>
      </c>
      <c r="AA248" s="48" t="str">
        <f t="shared" si="118"/>
        <v>4h37m</v>
      </c>
      <c r="AB248" s="60"/>
      <c r="AC248" s="21">
        <f t="shared" si="120"/>
        <v>19.568722072143004</v>
      </c>
      <c r="AD248" s="21">
        <f t="shared" si="119"/>
        <v>22.205303870511077</v>
      </c>
      <c r="AE248" s="21">
        <f t="shared" si="121"/>
        <v>25.989581860227556</v>
      </c>
      <c r="AF248" s="55">
        <f t="shared" si="122"/>
        <v>28.62616365859563</v>
      </c>
      <c r="AG248" s="31">
        <v>24</v>
      </c>
    </row>
    <row r="249" spans="1:33" ht="11.25">
      <c r="A249" s="40">
        <f t="shared" si="123"/>
        <v>40394</v>
      </c>
      <c r="B249" s="39">
        <f t="shared" si="105"/>
        <v>2455412.5</v>
      </c>
      <c r="C249" s="35">
        <f t="shared" si="106"/>
        <v>4092.4570523129996</v>
      </c>
      <c r="D249" s="35">
        <f t="shared" si="107"/>
        <v>-0.09616635190546444</v>
      </c>
      <c r="E249" s="34">
        <f t="shared" si="93"/>
        <v>17.226340374968224</v>
      </c>
      <c r="F249" s="34">
        <f t="shared" si="108"/>
        <v>7.445692681621112</v>
      </c>
      <c r="G249" s="34">
        <f t="shared" si="94"/>
        <v>8.177840481355288</v>
      </c>
      <c r="H249" s="34">
        <f t="shared" si="95"/>
        <v>9.005659984895056</v>
      </c>
      <c r="I249" s="34">
        <f t="shared" si="96"/>
        <v>10.052634698809747</v>
      </c>
      <c r="J249" s="34">
        <f t="shared" si="97"/>
        <v>19.541859033526574</v>
      </c>
      <c r="K249" s="53" t="str">
        <f t="shared" si="109"/>
        <v>19h32m</v>
      </c>
      <c r="L249" s="35">
        <f t="shared" si="98"/>
        <v>20.274006833260753</v>
      </c>
      <c r="M249" s="46" t="str">
        <f t="shared" si="110"/>
        <v>20h16m</v>
      </c>
      <c r="N249" s="34">
        <f t="shared" si="99"/>
        <v>21.101826336800517</v>
      </c>
      <c r="O249" s="47" t="str">
        <f t="shared" si="111"/>
        <v>21h6m</v>
      </c>
      <c r="P249" s="35">
        <f t="shared" si="100"/>
        <v>22.14880105071521</v>
      </c>
      <c r="Q249" s="45" t="str">
        <f t="shared" si="112"/>
        <v>22h8m</v>
      </c>
      <c r="R249" s="34">
        <f t="shared" si="113"/>
        <v>3.894730602380507</v>
      </c>
      <c r="S249" s="51" t="str">
        <f t="shared" si="114"/>
        <v>3,9h</v>
      </c>
      <c r="T249" s="34">
        <f t="shared" si="101"/>
        <v>2.0435316530957173</v>
      </c>
      <c r="U249" s="45" t="str">
        <f t="shared" si="115"/>
        <v>2h2m</v>
      </c>
      <c r="V249" s="35">
        <f t="shared" si="102"/>
        <v>3.0905063670104087</v>
      </c>
      <c r="W249" s="47" t="str">
        <f t="shared" si="116"/>
        <v>3h5m</v>
      </c>
      <c r="X249" s="35">
        <f t="shared" si="103"/>
        <v>3.9183258705501767</v>
      </c>
      <c r="Y249" s="46" t="str">
        <f t="shared" si="117"/>
        <v>3h55m</v>
      </c>
      <c r="Z249" s="34">
        <f t="shared" si="104"/>
        <v>4.650473670284352</v>
      </c>
      <c r="AA249" s="48" t="str">
        <f t="shared" si="118"/>
        <v>4h39m</v>
      </c>
      <c r="AB249" s="60"/>
      <c r="AC249" s="21">
        <f t="shared" si="120"/>
        <v>19.541859033526574</v>
      </c>
      <c r="AD249" s="21">
        <f t="shared" si="119"/>
        <v>22.14880105071521</v>
      </c>
      <c r="AE249" s="21">
        <f t="shared" si="121"/>
        <v>26.043531653095716</v>
      </c>
      <c r="AF249" s="55">
        <f t="shared" si="122"/>
        <v>28.650473670284352</v>
      </c>
      <c r="AG249" s="31">
        <v>24</v>
      </c>
    </row>
    <row r="250" spans="1:33" ht="11.25">
      <c r="A250" s="40">
        <f t="shared" si="123"/>
        <v>40395</v>
      </c>
      <c r="B250" s="39">
        <f t="shared" si="105"/>
        <v>2455413.5</v>
      </c>
      <c r="C250" s="35">
        <f t="shared" si="106"/>
        <v>4093.4426996645993</v>
      </c>
      <c r="D250" s="35">
        <f t="shared" si="107"/>
        <v>-0.09471597766793732</v>
      </c>
      <c r="E250" s="34">
        <f t="shared" si="93"/>
        <v>16.94901151190448</v>
      </c>
      <c r="F250" s="34">
        <f t="shared" si="108"/>
        <v>7.419774633542206</v>
      </c>
      <c r="G250" s="34">
        <f t="shared" si="94"/>
        <v>8.148118064840027</v>
      </c>
      <c r="H250" s="34">
        <f t="shared" si="95"/>
        <v>8.968956462284314</v>
      </c>
      <c r="I250" s="34">
        <f t="shared" si="96"/>
        <v>9.9980566631777</v>
      </c>
      <c r="J250" s="34">
        <f t="shared" si="97"/>
        <v>19.514490611210142</v>
      </c>
      <c r="K250" s="53" t="str">
        <f t="shared" si="109"/>
        <v>19h30m</v>
      </c>
      <c r="L250" s="35">
        <f t="shared" si="98"/>
        <v>20.242834042507965</v>
      </c>
      <c r="M250" s="46" t="str">
        <f t="shared" si="110"/>
        <v>20h14m</v>
      </c>
      <c r="N250" s="34">
        <f t="shared" si="99"/>
        <v>21.063672439952253</v>
      </c>
      <c r="O250" s="47" t="str">
        <f t="shared" si="111"/>
        <v>21h3m</v>
      </c>
      <c r="P250" s="35">
        <f t="shared" si="100"/>
        <v>22.092772640845638</v>
      </c>
      <c r="Q250" s="45" t="str">
        <f t="shared" si="112"/>
        <v>22h5m</v>
      </c>
      <c r="R250" s="34">
        <f t="shared" si="113"/>
        <v>4.003886673644599</v>
      </c>
      <c r="S250" s="51" t="str">
        <f t="shared" si="114"/>
        <v>4h</v>
      </c>
      <c r="T250" s="34">
        <f t="shared" si="101"/>
        <v>2.0966593144902377</v>
      </c>
      <c r="U250" s="45" t="str">
        <f t="shared" si="115"/>
        <v>2h5m</v>
      </c>
      <c r="V250" s="35">
        <f t="shared" si="102"/>
        <v>3.125759515383623</v>
      </c>
      <c r="W250" s="47" t="str">
        <f t="shared" si="116"/>
        <v>3h7m</v>
      </c>
      <c r="X250" s="35">
        <f t="shared" si="103"/>
        <v>3.9465979128279103</v>
      </c>
      <c r="Y250" s="46" t="str">
        <f t="shared" si="117"/>
        <v>3h56m</v>
      </c>
      <c r="Z250" s="34">
        <f t="shared" si="104"/>
        <v>4.674941344125732</v>
      </c>
      <c r="AA250" s="48" t="str">
        <f t="shared" si="118"/>
        <v>4h40m</v>
      </c>
      <c r="AB250" s="60"/>
      <c r="AC250" s="21">
        <f t="shared" si="120"/>
        <v>19.514490611210142</v>
      </c>
      <c r="AD250" s="21">
        <f t="shared" si="119"/>
        <v>22.092772640845638</v>
      </c>
      <c r="AE250" s="21">
        <f t="shared" si="121"/>
        <v>26.09665931449024</v>
      </c>
      <c r="AF250" s="55">
        <f t="shared" si="122"/>
        <v>28.67494134412573</v>
      </c>
      <c r="AG250" s="31">
        <v>24</v>
      </c>
    </row>
    <row r="251" spans="1:33" ht="11.25">
      <c r="A251" s="40">
        <f t="shared" si="123"/>
        <v>40396</v>
      </c>
      <c r="B251" s="39">
        <f t="shared" si="105"/>
        <v>2455414.5</v>
      </c>
      <c r="C251" s="35">
        <f t="shared" si="106"/>
        <v>4094.428347016199</v>
      </c>
      <c r="D251" s="35">
        <f t="shared" si="107"/>
        <v>-0.09309181276944702</v>
      </c>
      <c r="E251" s="34">
        <f t="shared" si="93"/>
        <v>16.666673535314786</v>
      </c>
      <c r="F251" s="34">
        <f t="shared" si="108"/>
        <v>7.393536793351954</v>
      </c>
      <c r="G251" s="34">
        <f t="shared" si="94"/>
        <v>8.11811542212867</v>
      </c>
      <c r="H251" s="34">
        <f t="shared" si="95"/>
        <v>8.932095695953452</v>
      </c>
      <c r="I251" s="34">
        <f t="shared" si="96"/>
        <v>9.944094376546452</v>
      </c>
      <c r="J251" s="34">
        <f t="shared" si="97"/>
        <v>19.486628606121403</v>
      </c>
      <c r="K251" s="53" t="str">
        <f t="shared" si="109"/>
        <v>19h29m</v>
      </c>
      <c r="L251" s="35">
        <f t="shared" si="98"/>
        <v>20.211207234898115</v>
      </c>
      <c r="M251" s="46" t="str">
        <f t="shared" si="110"/>
        <v>20h12m</v>
      </c>
      <c r="N251" s="34">
        <f t="shared" si="99"/>
        <v>21.025187508722897</v>
      </c>
      <c r="O251" s="47" t="str">
        <f t="shared" si="111"/>
        <v>21h1m</v>
      </c>
      <c r="P251" s="35">
        <f t="shared" si="100"/>
        <v>22.0371861893159</v>
      </c>
      <c r="Q251" s="45" t="str">
        <f t="shared" si="112"/>
        <v>22h2m</v>
      </c>
      <c r="R251" s="34">
        <f t="shared" si="113"/>
        <v>4.111811246907095</v>
      </c>
      <c r="S251" s="51" t="str">
        <f t="shared" si="114"/>
        <v>4,1h</v>
      </c>
      <c r="T251" s="34">
        <f t="shared" si="101"/>
        <v>2.1489974362229947</v>
      </c>
      <c r="U251" s="45" t="str">
        <f t="shared" si="115"/>
        <v>2h8m</v>
      </c>
      <c r="V251" s="35">
        <f t="shared" si="102"/>
        <v>3.1609961168159955</v>
      </c>
      <c r="W251" s="47" t="str">
        <f t="shared" si="116"/>
        <v>3h9m</v>
      </c>
      <c r="X251" s="35">
        <f t="shared" si="103"/>
        <v>3.974976390640778</v>
      </c>
      <c r="Y251" s="46" t="str">
        <f t="shared" si="117"/>
        <v>3h58m</v>
      </c>
      <c r="Z251" s="34">
        <f t="shared" si="104"/>
        <v>4.699555019417493</v>
      </c>
      <c r="AA251" s="48" t="str">
        <f t="shared" si="118"/>
        <v>4h41m</v>
      </c>
      <c r="AB251" s="60"/>
      <c r="AC251" s="21">
        <f t="shared" si="120"/>
        <v>19.486628606121403</v>
      </c>
      <c r="AD251" s="21">
        <f t="shared" si="119"/>
        <v>22.0371861893159</v>
      </c>
      <c r="AE251" s="21">
        <f t="shared" si="121"/>
        <v>26.148997436222995</v>
      </c>
      <c r="AF251" s="55">
        <f t="shared" si="122"/>
        <v>28.69955501941749</v>
      </c>
      <c r="AG251" s="31">
        <v>24</v>
      </c>
    </row>
    <row r="252" spans="1:33" ht="11.25">
      <c r="A252" s="40">
        <f t="shared" si="123"/>
        <v>40397</v>
      </c>
      <c r="B252" s="39">
        <f t="shared" si="105"/>
        <v>2455415.5</v>
      </c>
      <c r="C252" s="35">
        <f t="shared" si="106"/>
        <v>4095.4139943677997</v>
      </c>
      <c r="D252" s="35">
        <f t="shared" si="107"/>
        <v>-0.09129415127962832</v>
      </c>
      <c r="E252" s="34">
        <f t="shared" si="93"/>
        <v>16.379409887409132</v>
      </c>
      <c r="F252" s="34">
        <f t="shared" si="108"/>
        <v>7.36699067374719</v>
      </c>
      <c r="G252" s="34">
        <f t="shared" si="94"/>
        <v>8.087847341566427</v>
      </c>
      <c r="H252" s="34">
        <f t="shared" si="95"/>
        <v>8.895094965463107</v>
      </c>
      <c r="I252" s="34">
        <f t="shared" si="96"/>
        <v>9.8907191999808</v>
      </c>
      <c r="J252" s="34">
        <f t="shared" si="97"/>
        <v>19.458284825026816</v>
      </c>
      <c r="K252" s="53" t="str">
        <f t="shared" si="109"/>
        <v>19h27m</v>
      </c>
      <c r="L252" s="35">
        <f t="shared" si="98"/>
        <v>20.179141492846053</v>
      </c>
      <c r="M252" s="46" t="str">
        <f t="shared" si="110"/>
        <v>20h10m</v>
      </c>
      <c r="N252" s="34">
        <f t="shared" si="99"/>
        <v>20.986389116742735</v>
      </c>
      <c r="O252" s="47" t="str">
        <f t="shared" si="111"/>
        <v>20h59m</v>
      </c>
      <c r="P252" s="35">
        <f t="shared" si="100"/>
        <v>21.982013351260427</v>
      </c>
      <c r="Q252" s="45" t="str">
        <f t="shared" si="112"/>
        <v>21h58m</v>
      </c>
      <c r="R252" s="34">
        <f t="shared" si="113"/>
        <v>4.2185616000384005</v>
      </c>
      <c r="S252" s="51" t="str">
        <f t="shared" si="114"/>
        <v>4,2h</v>
      </c>
      <c r="T252" s="34">
        <f t="shared" si="101"/>
        <v>2.2005749512988277</v>
      </c>
      <c r="U252" s="45" t="str">
        <f t="shared" si="115"/>
        <v>2h12m</v>
      </c>
      <c r="V252" s="35">
        <f t="shared" si="102"/>
        <v>3.1961991858165213</v>
      </c>
      <c r="W252" s="47" t="str">
        <f t="shared" si="116"/>
        <v>3h11m</v>
      </c>
      <c r="X252" s="35">
        <f t="shared" si="103"/>
        <v>4.003446809713202</v>
      </c>
      <c r="Y252" s="46" t="str">
        <f t="shared" si="117"/>
        <v>4h0m</v>
      </c>
      <c r="Z252" s="34">
        <f t="shared" si="104"/>
        <v>4.724303477532438</v>
      </c>
      <c r="AA252" s="48" t="str">
        <f t="shared" si="118"/>
        <v>4h43m</v>
      </c>
      <c r="AB252" s="60"/>
      <c r="AC252" s="21">
        <f t="shared" si="120"/>
        <v>19.458284825026816</v>
      </c>
      <c r="AD252" s="21">
        <f t="shared" si="119"/>
        <v>21.982013351260427</v>
      </c>
      <c r="AE252" s="21">
        <f t="shared" si="121"/>
        <v>26.200574951298826</v>
      </c>
      <c r="AF252" s="55">
        <f t="shared" si="122"/>
        <v>28.724303477532438</v>
      </c>
      <c r="AG252" s="31">
        <v>24</v>
      </c>
    </row>
    <row r="253" spans="1:33" ht="11.25">
      <c r="A253" s="40">
        <f t="shared" si="123"/>
        <v>40398</v>
      </c>
      <c r="B253" s="39">
        <f t="shared" si="105"/>
        <v>2455416.5</v>
      </c>
      <c r="C253" s="35">
        <f t="shared" si="106"/>
        <v>4096.399641719399</v>
      </c>
      <c r="D253" s="35">
        <f t="shared" si="107"/>
        <v>-0.08932351135885998</v>
      </c>
      <c r="E253" s="34">
        <f t="shared" si="93"/>
        <v>16.087305466131163</v>
      </c>
      <c r="F253" s="34">
        <f t="shared" si="108"/>
        <v>7.3401475625025885</v>
      </c>
      <c r="G253" s="34">
        <f t="shared" si="94"/>
        <v>8.057328193933214</v>
      </c>
      <c r="H253" s="34">
        <f t="shared" si="95"/>
        <v>8.857970740203477</v>
      </c>
      <c r="I253" s="34">
        <f t="shared" si="96"/>
        <v>9.83790579809893</v>
      </c>
      <c r="J253" s="34">
        <f t="shared" si="97"/>
        <v>19.429471073861446</v>
      </c>
      <c r="K253" s="53" t="str">
        <f t="shared" si="109"/>
        <v>19h25m</v>
      </c>
      <c r="L253" s="35">
        <f t="shared" si="98"/>
        <v>20.146651705292076</v>
      </c>
      <c r="M253" s="46" t="str">
        <f t="shared" si="110"/>
        <v>20h8m</v>
      </c>
      <c r="N253" s="34">
        <f t="shared" si="99"/>
        <v>20.947294251562337</v>
      </c>
      <c r="O253" s="47" t="str">
        <f t="shared" si="111"/>
        <v>20h56m</v>
      </c>
      <c r="P253" s="35">
        <f t="shared" si="100"/>
        <v>21.92722930945779</v>
      </c>
      <c r="Q253" s="45" t="str">
        <f t="shared" si="112"/>
        <v>21h55m</v>
      </c>
      <c r="R253" s="34">
        <f t="shared" si="113"/>
        <v>4.32418840380214</v>
      </c>
      <c r="S253" s="51" t="str">
        <f t="shared" si="114"/>
        <v>4,3h</v>
      </c>
      <c r="T253" s="34">
        <f t="shared" si="101"/>
        <v>2.25141771325993</v>
      </c>
      <c r="U253" s="45" t="str">
        <f t="shared" si="115"/>
        <v>2h15m</v>
      </c>
      <c r="V253" s="35">
        <f t="shared" si="102"/>
        <v>3.231352771155383</v>
      </c>
      <c r="W253" s="47" t="str">
        <f t="shared" si="116"/>
        <v>3h13m</v>
      </c>
      <c r="X253" s="35">
        <f t="shared" si="103"/>
        <v>4.031995317425646</v>
      </c>
      <c r="Y253" s="46" t="str">
        <f t="shared" si="117"/>
        <v>4h1m</v>
      </c>
      <c r="Z253" s="34">
        <f t="shared" si="104"/>
        <v>4.749175948856272</v>
      </c>
      <c r="AA253" s="48" t="str">
        <f t="shared" si="118"/>
        <v>4h44m</v>
      </c>
      <c r="AB253" s="60"/>
      <c r="AC253" s="21">
        <f t="shared" si="120"/>
        <v>19.429471073861446</v>
      </c>
      <c r="AD253" s="21">
        <f t="shared" si="119"/>
        <v>21.92722930945779</v>
      </c>
      <c r="AE253" s="21">
        <f t="shared" si="121"/>
        <v>26.25141771325993</v>
      </c>
      <c r="AF253" s="55">
        <f t="shared" si="122"/>
        <v>28.749175948856273</v>
      </c>
      <c r="AG253" s="31">
        <v>24</v>
      </c>
    </row>
    <row r="254" spans="1:33" ht="11.25">
      <c r="A254" s="40">
        <f t="shared" si="123"/>
        <v>40399</v>
      </c>
      <c r="B254" s="39">
        <f t="shared" si="105"/>
        <v>2455417.5</v>
      </c>
      <c r="C254" s="35">
        <f t="shared" si="106"/>
        <v>4097.3852890709995</v>
      </c>
      <c r="D254" s="35">
        <f t="shared" si="107"/>
        <v>-0.08718063512126627</v>
      </c>
      <c r="E254" s="34">
        <f t="shared" si="93"/>
        <v>15.790446600067437</v>
      </c>
      <c r="F254" s="34">
        <f t="shared" si="108"/>
        <v>7.31301851670648</v>
      </c>
      <c r="G254" s="34">
        <f t="shared" si="94"/>
        <v>8.02657193267677</v>
      </c>
      <c r="H254" s="34">
        <f t="shared" si="95"/>
        <v>8.820738710958192</v>
      </c>
      <c r="I254" s="34">
        <f t="shared" si="96"/>
        <v>9.785631661292065</v>
      </c>
      <c r="J254" s="34">
        <f t="shared" si="97"/>
        <v>19.400199151827746</v>
      </c>
      <c r="K254" s="53" t="str">
        <f t="shared" si="109"/>
        <v>19h24m</v>
      </c>
      <c r="L254" s="35">
        <f t="shared" si="98"/>
        <v>20.113752567798038</v>
      </c>
      <c r="M254" s="46" t="str">
        <f t="shared" si="110"/>
        <v>20h6m</v>
      </c>
      <c r="N254" s="34">
        <f t="shared" si="99"/>
        <v>20.90791934607946</v>
      </c>
      <c r="O254" s="47" t="str">
        <f t="shared" si="111"/>
        <v>20h54m</v>
      </c>
      <c r="P254" s="35">
        <f t="shared" si="100"/>
        <v>21.872812296413333</v>
      </c>
      <c r="Q254" s="45" t="str">
        <f t="shared" si="112"/>
        <v>21h52m</v>
      </c>
      <c r="R254" s="34">
        <f t="shared" si="113"/>
        <v>4.428736677415868</v>
      </c>
      <c r="S254" s="51" t="str">
        <f t="shared" si="114"/>
        <v>4,4h</v>
      </c>
      <c r="T254" s="34">
        <f t="shared" si="101"/>
        <v>2.301548973829201</v>
      </c>
      <c r="U254" s="45" t="str">
        <f t="shared" si="115"/>
        <v>2h18m</v>
      </c>
      <c r="V254" s="35">
        <f t="shared" si="102"/>
        <v>3.266441924163074</v>
      </c>
      <c r="W254" s="47" t="str">
        <f t="shared" si="116"/>
        <v>3h15m</v>
      </c>
      <c r="X254" s="35">
        <f t="shared" si="103"/>
        <v>4.060608702444496</v>
      </c>
      <c r="Y254" s="46" t="str">
        <f t="shared" si="117"/>
        <v>4h3m</v>
      </c>
      <c r="Z254" s="34">
        <f t="shared" si="104"/>
        <v>4.774162118414786</v>
      </c>
      <c r="AA254" s="48" t="str">
        <f t="shared" si="118"/>
        <v>4h46m</v>
      </c>
      <c r="AB254" s="60"/>
      <c r="AC254" s="21">
        <f t="shared" si="120"/>
        <v>19.400199151827746</v>
      </c>
      <c r="AD254" s="21">
        <f t="shared" si="119"/>
        <v>21.872812296413333</v>
      </c>
      <c r="AE254" s="21">
        <f t="shared" si="121"/>
        <v>26.301548973829203</v>
      </c>
      <c r="AF254" s="55">
        <f t="shared" si="122"/>
        <v>28.774162118414786</v>
      </c>
      <c r="AG254" s="31">
        <v>24</v>
      </c>
    </row>
    <row r="255" spans="1:33" ht="11.25">
      <c r="A255" s="40">
        <f t="shared" si="123"/>
        <v>40400</v>
      </c>
      <c r="B255" s="39">
        <f t="shared" si="105"/>
        <v>2455418.5</v>
      </c>
      <c r="C255" s="35">
        <f t="shared" si="106"/>
        <v>4098.3709364226</v>
      </c>
      <c r="D255" s="35">
        <f t="shared" si="107"/>
        <v>-0.08486648822698227</v>
      </c>
      <c r="E255" s="34">
        <f t="shared" si="93"/>
        <v>15.488921022933903</v>
      </c>
      <c r="F255" s="34">
        <f t="shared" si="108"/>
        <v>7.2856143579924435</v>
      </c>
      <c r="G255" s="34">
        <f t="shared" si="94"/>
        <v>7.9955920954088615</v>
      </c>
      <c r="H255" s="34">
        <f t="shared" si="95"/>
        <v>8.783413821018016</v>
      </c>
      <c r="I255" s="34">
        <f t="shared" si="96"/>
        <v>9.733876708889857</v>
      </c>
      <c r="J255" s="34">
        <f t="shared" si="97"/>
        <v>19.370480846219426</v>
      </c>
      <c r="K255" s="53" t="str">
        <f t="shared" si="109"/>
        <v>19h22m</v>
      </c>
      <c r="L255" s="35">
        <f t="shared" si="98"/>
        <v>20.080458583635842</v>
      </c>
      <c r="M255" s="46" t="str">
        <f t="shared" si="110"/>
        <v>20h4m</v>
      </c>
      <c r="N255" s="34">
        <f t="shared" si="99"/>
        <v>20.868280309244998</v>
      </c>
      <c r="O255" s="47" t="str">
        <f t="shared" si="111"/>
        <v>20h52m</v>
      </c>
      <c r="P255" s="35">
        <f t="shared" si="100"/>
        <v>21.81874319711684</v>
      </c>
      <c r="Q255" s="45" t="str">
        <f t="shared" si="112"/>
        <v>21h49m</v>
      </c>
      <c r="R255" s="34">
        <f t="shared" si="113"/>
        <v>4.532246582220283</v>
      </c>
      <c r="S255" s="51" t="str">
        <f t="shared" si="114"/>
        <v>4,5h</v>
      </c>
      <c r="T255" s="34">
        <f t="shared" si="101"/>
        <v>2.350989779337125</v>
      </c>
      <c r="U255" s="45" t="str">
        <f t="shared" si="115"/>
        <v>2h21m</v>
      </c>
      <c r="V255" s="35">
        <f t="shared" si="102"/>
        <v>3.3014526672089666</v>
      </c>
      <c r="W255" s="47" t="str">
        <f t="shared" si="116"/>
        <v>3h18m</v>
      </c>
      <c r="X255" s="35">
        <f t="shared" si="103"/>
        <v>4.089274392818121</v>
      </c>
      <c r="Y255" s="46" t="str">
        <f t="shared" si="117"/>
        <v>4h5m</v>
      </c>
      <c r="Z255" s="34">
        <f t="shared" si="104"/>
        <v>4.799252130234539</v>
      </c>
      <c r="AA255" s="48" t="str">
        <f t="shared" si="118"/>
        <v>4h47m</v>
      </c>
      <c r="AB255" s="60"/>
      <c r="AC255" s="21">
        <f t="shared" si="120"/>
        <v>19.370480846219426</v>
      </c>
      <c r="AD255" s="21">
        <f t="shared" si="119"/>
        <v>21.81874319711684</v>
      </c>
      <c r="AE255" s="21">
        <f t="shared" si="121"/>
        <v>26.350989779337127</v>
      </c>
      <c r="AF255" s="55">
        <f t="shared" si="122"/>
        <v>28.79925213023454</v>
      </c>
      <c r="AG255" s="31">
        <v>24</v>
      </c>
    </row>
    <row r="256" spans="1:33" ht="11.25">
      <c r="A256" s="40">
        <f t="shared" si="123"/>
        <v>40401</v>
      </c>
      <c r="B256" s="39">
        <f t="shared" si="105"/>
        <v>2455419.5</v>
      </c>
      <c r="C256" s="35">
        <f t="shared" si="106"/>
        <v>4099.3565837742</v>
      </c>
      <c r="D256" s="35">
        <f t="shared" si="107"/>
        <v>-0.08238225920398527</v>
      </c>
      <c r="E256" s="34">
        <f t="shared" si="93"/>
        <v>15.182817847646998</v>
      </c>
      <c r="F256" s="34">
        <f t="shared" si="108"/>
        <v>7.257945668721648</v>
      </c>
      <c r="G256" s="34">
        <f t="shared" si="94"/>
        <v>7.964401806553509</v>
      </c>
      <c r="H256" s="34">
        <f t="shared" si="95"/>
        <v>8.746010296737449</v>
      </c>
      <c r="I256" s="34">
        <f t="shared" si="96"/>
        <v>9.682622957474251</v>
      </c>
      <c r="J256" s="34">
        <f t="shared" si="97"/>
        <v>19.34032792792563</v>
      </c>
      <c r="K256" s="53" t="str">
        <f t="shared" si="109"/>
        <v>19h20m</v>
      </c>
      <c r="L256" s="35">
        <f t="shared" si="98"/>
        <v>20.046784065757496</v>
      </c>
      <c r="M256" s="46" t="str">
        <f t="shared" si="110"/>
        <v>20h2m</v>
      </c>
      <c r="N256" s="34">
        <f t="shared" si="99"/>
        <v>20.828392555941434</v>
      </c>
      <c r="O256" s="47" t="str">
        <f t="shared" si="111"/>
        <v>20h49m</v>
      </c>
      <c r="P256" s="35">
        <f t="shared" si="100"/>
        <v>21.765005216678237</v>
      </c>
      <c r="Q256" s="45" t="str">
        <f t="shared" si="112"/>
        <v>21h45m</v>
      </c>
      <c r="R256" s="34">
        <f t="shared" si="113"/>
        <v>4.634754085051497</v>
      </c>
      <c r="S256" s="51" t="str">
        <f t="shared" si="114"/>
        <v>4,6h</v>
      </c>
      <c r="T256" s="34">
        <f t="shared" si="101"/>
        <v>2.399759301729734</v>
      </c>
      <c r="U256" s="45" t="str">
        <f t="shared" si="115"/>
        <v>2h23m</v>
      </c>
      <c r="V256" s="35">
        <f t="shared" si="102"/>
        <v>3.3363719624665364</v>
      </c>
      <c r="W256" s="47" t="str">
        <f t="shared" si="116"/>
        <v>3h20m</v>
      </c>
      <c r="X256" s="35">
        <f t="shared" si="103"/>
        <v>4.117980452650476</v>
      </c>
      <c r="Y256" s="46" t="str">
        <f t="shared" si="117"/>
        <v>4h7m</v>
      </c>
      <c r="Z256" s="34">
        <f t="shared" si="104"/>
        <v>4.824436590482337</v>
      </c>
      <c r="AA256" s="48" t="str">
        <f t="shared" si="118"/>
        <v>4h49m</v>
      </c>
      <c r="AB256" s="60"/>
      <c r="AC256" s="21">
        <f t="shared" si="120"/>
        <v>19.34032792792563</v>
      </c>
      <c r="AD256" s="21">
        <f t="shared" si="119"/>
        <v>21.765005216678237</v>
      </c>
      <c r="AE256" s="21">
        <f t="shared" si="121"/>
        <v>26.399759301729734</v>
      </c>
      <c r="AF256" s="55">
        <f t="shared" si="122"/>
        <v>28.824436590482335</v>
      </c>
      <c r="AG256" s="31">
        <v>24</v>
      </c>
    </row>
    <row r="257" spans="1:33" ht="11.25">
      <c r="A257" s="40">
        <f t="shared" si="123"/>
        <v>40402</v>
      </c>
      <c r="B257" s="39">
        <f t="shared" si="105"/>
        <v>2455420.5</v>
      </c>
      <c r="C257" s="35">
        <f t="shared" si="106"/>
        <v>4100.342231125799</v>
      </c>
      <c r="D257" s="35">
        <f t="shared" si="107"/>
        <v>-0.0797293585001794</v>
      </c>
      <c r="E257" s="34">
        <f t="shared" si="93"/>
        <v>14.872227539987279</v>
      </c>
      <c r="F257" s="34">
        <f t="shared" si="108"/>
        <v>7.230022789070455</v>
      </c>
      <c r="G257" s="34">
        <f t="shared" si="94"/>
        <v>7.933013781041773</v>
      </c>
      <c r="H257" s="34">
        <f t="shared" si="95"/>
        <v>8.708541677450258</v>
      </c>
      <c r="I257" s="34">
        <f t="shared" si="96"/>
        <v>9.631854242040843</v>
      </c>
      <c r="J257" s="34">
        <f t="shared" si="97"/>
        <v>19.309752147570634</v>
      </c>
      <c r="K257" s="53" t="str">
        <f t="shared" si="109"/>
        <v>19h18m</v>
      </c>
      <c r="L257" s="35">
        <f t="shared" si="98"/>
        <v>20.012743139541953</v>
      </c>
      <c r="M257" s="46" t="str">
        <f t="shared" si="110"/>
        <v>20h0m</v>
      </c>
      <c r="N257" s="34">
        <f t="shared" si="99"/>
        <v>20.788271035950437</v>
      </c>
      <c r="O257" s="47" t="str">
        <f t="shared" si="111"/>
        <v>20h47m</v>
      </c>
      <c r="P257" s="35">
        <f t="shared" si="100"/>
        <v>21.711583600541026</v>
      </c>
      <c r="Q257" s="45" t="str">
        <f t="shared" si="112"/>
        <v>21h42m</v>
      </c>
      <c r="R257" s="34">
        <f t="shared" si="113"/>
        <v>4.73629151591831</v>
      </c>
      <c r="S257" s="51" t="str">
        <f t="shared" si="114"/>
        <v>4,7h</v>
      </c>
      <c r="T257" s="34">
        <f t="shared" si="101"/>
        <v>2.447875116459336</v>
      </c>
      <c r="U257" s="45" t="str">
        <f t="shared" si="115"/>
        <v>2h26m</v>
      </c>
      <c r="V257" s="35">
        <f t="shared" si="102"/>
        <v>3.3711876810499213</v>
      </c>
      <c r="W257" s="47" t="str">
        <f t="shared" si="116"/>
        <v>3h22m</v>
      </c>
      <c r="X257" s="35">
        <f t="shared" si="103"/>
        <v>4.146715577458406</v>
      </c>
      <c r="Y257" s="46" t="str">
        <f t="shared" si="117"/>
        <v>4h8m</v>
      </c>
      <c r="Z257" s="34">
        <f t="shared" si="104"/>
        <v>4.849706569429724</v>
      </c>
      <c r="AA257" s="48" t="str">
        <f t="shared" si="118"/>
        <v>4h50m</v>
      </c>
      <c r="AB257" s="60"/>
      <c r="AC257" s="21">
        <f t="shared" si="120"/>
        <v>19.309752147570634</v>
      </c>
      <c r="AD257" s="21">
        <f t="shared" si="119"/>
        <v>21.711583600541026</v>
      </c>
      <c r="AE257" s="21">
        <f t="shared" si="121"/>
        <v>26.447875116459336</v>
      </c>
      <c r="AF257" s="55">
        <f t="shared" si="122"/>
        <v>28.849706569429724</v>
      </c>
      <c r="AG257" s="31">
        <v>24</v>
      </c>
    </row>
    <row r="258" spans="1:33" ht="11.25">
      <c r="A258" s="40">
        <f t="shared" si="123"/>
        <v>40403</v>
      </c>
      <c r="B258" s="39">
        <f t="shared" si="105"/>
        <v>2455421.5</v>
      </c>
      <c r="C258" s="35">
        <f t="shared" si="106"/>
        <v>4101.327878477399</v>
      </c>
      <c r="D258" s="35">
        <f t="shared" si="107"/>
        <v>-0.07690941726669873</v>
      </c>
      <c r="E258" s="34">
        <f t="shared" si="93"/>
        <v>14.557241891863052</v>
      </c>
      <c r="F258" s="34">
        <f t="shared" si="108"/>
        <v>7.20185581497757</v>
      </c>
      <c r="G258" s="34">
        <f t="shared" si="94"/>
        <v>7.901440328953318</v>
      </c>
      <c r="H258" s="34">
        <f t="shared" si="95"/>
        <v>8.67102084467915</v>
      </c>
      <c r="I258" s="34">
        <f t="shared" si="96"/>
        <v>9.581555980342484</v>
      </c>
      <c r="J258" s="34">
        <f t="shared" si="97"/>
        <v>19.278765232244268</v>
      </c>
      <c r="K258" s="53" t="str">
        <f t="shared" si="109"/>
        <v>19h16m</v>
      </c>
      <c r="L258" s="35">
        <f t="shared" si="98"/>
        <v>19.978349746220015</v>
      </c>
      <c r="M258" s="46" t="str">
        <f t="shared" si="110"/>
        <v>19h58m</v>
      </c>
      <c r="N258" s="34">
        <f t="shared" si="99"/>
        <v>20.747930261945847</v>
      </c>
      <c r="O258" s="47" t="str">
        <f t="shared" si="111"/>
        <v>20h44m</v>
      </c>
      <c r="P258" s="35">
        <f t="shared" si="100"/>
        <v>21.658465397609184</v>
      </c>
      <c r="Q258" s="45" t="str">
        <f t="shared" si="112"/>
        <v>21h39m</v>
      </c>
      <c r="R258" s="34">
        <f t="shared" si="113"/>
        <v>4.8368880393150295</v>
      </c>
      <c r="S258" s="51" t="str">
        <f t="shared" si="114"/>
        <v>4,8h</v>
      </c>
      <c r="T258" s="34">
        <f t="shared" si="101"/>
        <v>2.4953534369242143</v>
      </c>
      <c r="U258" s="45" t="str">
        <f t="shared" si="115"/>
        <v>2h29m</v>
      </c>
      <c r="V258" s="35">
        <f t="shared" si="102"/>
        <v>3.4058885725875485</v>
      </c>
      <c r="W258" s="47" t="str">
        <f t="shared" si="116"/>
        <v>3h24m</v>
      </c>
      <c r="X258" s="35">
        <f t="shared" si="103"/>
        <v>4.175469088313381</v>
      </c>
      <c r="Y258" s="46" t="str">
        <f t="shared" si="117"/>
        <v>4h10m</v>
      </c>
      <c r="Z258" s="34">
        <f t="shared" si="104"/>
        <v>4.875053602289129</v>
      </c>
      <c r="AA258" s="48" t="str">
        <f t="shared" si="118"/>
        <v>4h52m</v>
      </c>
      <c r="AB258" s="60"/>
      <c r="AC258" s="21">
        <f t="shared" si="120"/>
        <v>19.278765232244268</v>
      </c>
      <c r="AD258" s="21">
        <f t="shared" si="119"/>
        <v>21.658465397609184</v>
      </c>
      <c r="AE258" s="21">
        <f t="shared" si="121"/>
        <v>26.495353436924216</v>
      </c>
      <c r="AF258" s="55">
        <f t="shared" si="122"/>
        <v>28.875053602289128</v>
      </c>
      <c r="AG258" s="31">
        <v>24</v>
      </c>
    </row>
    <row r="259" spans="1:33" ht="11.25">
      <c r="A259" s="40">
        <f t="shared" si="123"/>
        <v>40404</v>
      </c>
      <c r="B259" s="39">
        <f t="shared" si="105"/>
        <v>2455422.5</v>
      </c>
      <c r="C259" s="35">
        <f t="shared" si="106"/>
        <v>4102.313525828999</v>
      </c>
      <c r="D259" s="35">
        <f t="shared" si="107"/>
        <v>-0.07392428587376944</v>
      </c>
      <c r="E259" s="34">
        <f t="shared" si="93"/>
        <v>14.23795399418228</v>
      </c>
      <c r="F259" s="34">
        <f t="shared" si="108"/>
        <v>7.173454596905238</v>
      </c>
      <c r="G259" s="34">
        <f t="shared" si="94"/>
        <v>7.869693361010908</v>
      </c>
      <c r="H259" s="34">
        <f t="shared" si="95"/>
        <v>8.633460050591644</v>
      </c>
      <c r="I259" s="34">
        <f t="shared" si="96"/>
        <v>9.531714972757408</v>
      </c>
      <c r="J259" s="34">
        <f t="shared" si="97"/>
        <v>19.247378882779007</v>
      </c>
      <c r="K259" s="53" t="str">
        <f t="shared" si="109"/>
        <v>19h14m</v>
      </c>
      <c r="L259" s="35">
        <f t="shared" si="98"/>
        <v>19.94361764688468</v>
      </c>
      <c r="M259" s="46" t="str">
        <f t="shared" si="110"/>
        <v>19h56m</v>
      </c>
      <c r="N259" s="34">
        <f t="shared" si="99"/>
        <v>20.707384336465413</v>
      </c>
      <c r="O259" s="47" t="str">
        <f t="shared" si="111"/>
        <v>20h42m</v>
      </c>
      <c r="P259" s="35">
        <f t="shared" si="100"/>
        <v>21.605639258631175</v>
      </c>
      <c r="Q259" s="45" t="str">
        <f t="shared" si="112"/>
        <v>21h36m</v>
      </c>
      <c r="R259" s="34">
        <f t="shared" si="113"/>
        <v>4.936570054485186</v>
      </c>
      <c r="S259" s="51" t="str">
        <f t="shared" si="114"/>
        <v>4,9h</v>
      </c>
      <c r="T259" s="34">
        <f t="shared" si="101"/>
        <v>2.5422093131163614</v>
      </c>
      <c r="U259" s="45" t="str">
        <f t="shared" si="115"/>
        <v>2h32m</v>
      </c>
      <c r="V259" s="35">
        <f t="shared" si="102"/>
        <v>3.4404642352821253</v>
      </c>
      <c r="W259" s="47" t="str">
        <f t="shared" si="116"/>
        <v>3h26m</v>
      </c>
      <c r="X259" s="35">
        <f t="shared" si="103"/>
        <v>4.204230924862862</v>
      </c>
      <c r="Y259" s="46" t="str">
        <f t="shared" si="117"/>
        <v>4h12m</v>
      </c>
      <c r="Z259" s="34">
        <f t="shared" si="104"/>
        <v>4.900469688968532</v>
      </c>
      <c r="AA259" s="48" t="str">
        <f t="shared" si="118"/>
        <v>4h54m</v>
      </c>
      <c r="AB259" s="60"/>
      <c r="AC259" s="21">
        <f t="shared" si="120"/>
        <v>19.247378882779007</v>
      </c>
      <c r="AD259" s="21">
        <f t="shared" si="119"/>
        <v>21.605639258631175</v>
      </c>
      <c r="AE259" s="21">
        <f t="shared" si="121"/>
        <v>26.542209313116363</v>
      </c>
      <c r="AF259" s="55">
        <f t="shared" si="122"/>
        <v>28.90046968896853</v>
      </c>
      <c r="AG259" s="31">
        <v>24</v>
      </c>
    </row>
    <row r="260" spans="1:33" ht="11.25">
      <c r="A260" s="40">
        <f t="shared" si="123"/>
        <v>40405</v>
      </c>
      <c r="B260" s="39">
        <f t="shared" si="105"/>
        <v>2455423.5</v>
      </c>
      <c r="C260" s="35">
        <f t="shared" si="106"/>
        <v>4103.2991731806</v>
      </c>
      <c r="D260" s="35">
        <f t="shared" si="107"/>
        <v>-0.07077603216071757</v>
      </c>
      <c r="E260" s="34">
        <f t="shared" si="93"/>
        <v>13.91445820934043</v>
      </c>
      <c r="F260" s="34">
        <f t="shared" si="108"/>
        <v>7.144828739369348</v>
      </c>
      <c r="G260" s="34">
        <f t="shared" si="94"/>
        <v>7.837784394839643</v>
      </c>
      <c r="H260" s="34">
        <f t="shared" si="95"/>
        <v>8.595870945668146</v>
      </c>
      <c r="I260" s="34">
        <f t="shared" si="96"/>
        <v>9.482319231567264</v>
      </c>
      <c r="J260" s="34">
        <f t="shared" si="97"/>
        <v>19.215604771530067</v>
      </c>
      <c r="K260" s="53" t="str">
        <f t="shared" si="109"/>
        <v>19h12m</v>
      </c>
      <c r="L260" s="35">
        <f t="shared" si="98"/>
        <v>19.908560427000364</v>
      </c>
      <c r="M260" s="46" t="str">
        <f t="shared" si="110"/>
        <v>19h54m</v>
      </c>
      <c r="N260" s="34">
        <f t="shared" si="99"/>
        <v>20.666646977828865</v>
      </c>
      <c r="O260" s="47" t="str">
        <f t="shared" si="111"/>
        <v>20h39m</v>
      </c>
      <c r="P260" s="35">
        <f t="shared" si="100"/>
        <v>21.553095263727982</v>
      </c>
      <c r="Q260" s="45" t="str">
        <f t="shared" si="112"/>
        <v>21h33m</v>
      </c>
      <c r="R260" s="34">
        <f t="shared" si="113"/>
        <v>5.035361536865471</v>
      </c>
      <c r="S260" s="51" t="str">
        <f t="shared" si="114"/>
        <v>5h</v>
      </c>
      <c r="T260" s="34">
        <f t="shared" si="101"/>
        <v>2.588456800593454</v>
      </c>
      <c r="U260" s="45" t="str">
        <f t="shared" si="115"/>
        <v>2h35m</v>
      </c>
      <c r="V260" s="35">
        <f t="shared" si="102"/>
        <v>3.4749050864925715</v>
      </c>
      <c r="W260" s="47" t="str">
        <f t="shared" si="116"/>
        <v>3h28m</v>
      </c>
      <c r="X260" s="35">
        <f t="shared" si="103"/>
        <v>4.232991637321074</v>
      </c>
      <c r="Y260" s="46" t="str">
        <f t="shared" si="117"/>
        <v>4h13m</v>
      </c>
      <c r="Z260" s="34">
        <f t="shared" si="104"/>
        <v>4.925947292791369</v>
      </c>
      <c r="AA260" s="48" t="str">
        <f t="shared" si="118"/>
        <v>4h55m</v>
      </c>
      <c r="AB260" s="60"/>
      <c r="AC260" s="21">
        <f t="shared" si="120"/>
        <v>19.215604771530067</v>
      </c>
      <c r="AD260" s="21">
        <f t="shared" si="119"/>
        <v>21.553095263727982</v>
      </c>
      <c r="AE260" s="21">
        <f t="shared" si="121"/>
        <v>26.588456800593455</v>
      </c>
      <c r="AF260" s="55">
        <f t="shared" si="122"/>
        <v>28.92594729279137</v>
      </c>
      <c r="AG260" s="31">
        <v>24</v>
      </c>
    </row>
    <row r="261" spans="1:33" ht="11.25">
      <c r="A261" s="40">
        <f t="shared" si="123"/>
        <v>40406</v>
      </c>
      <c r="B261" s="39">
        <f t="shared" si="105"/>
        <v>2455424.5</v>
      </c>
      <c r="C261" s="35">
        <f t="shared" si="106"/>
        <v>4104.2848205322</v>
      </c>
      <c r="D261" s="35">
        <f t="shared" si="107"/>
        <v>-0.06746693942208401</v>
      </c>
      <c r="E261" s="34">
        <f t="shared" si="93"/>
        <v>13.586850143332605</v>
      </c>
      <c r="F261" s="34">
        <f t="shared" si="108"/>
        <v>7.115987601194034</v>
      </c>
      <c r="G261" s="34">
        <f t="shared" si="94"/>
        <v>7.805724561908583</v>
      </c>
      <c r="H261" s="34">
        <f t="shared" si="95"/>
        <v>8.558264605560183</v>
      </c>
      <c r="I261" s="34">
        <f t="shared" si="96"/>
        <v>9.433357834726941</v>
      </c>
      <c r="J261" s="34">
        <f t="shared" si="97"/>
        <v>19.18345454061612</v>
      </c>
      <c r="K261" s="53" t="str">
        <f t="shared" si="109"/>
        <v>19h11m</v>
      </c>
      <c r="L261" s="35">
        <f t="shared" si="98"/>
        <v>19.873191501330666</v>
      </c>
      <c r="M261" s="46" t="str">
        <f t="shared" si="110"/>
        <v>19h52m</v>
      </c>
      <c r="N261" s="34">
        <f t="shared" si="99"/>
        <v>20.625731544982266</v>
      </c>
      <c r="O261" s="47" t="str">
        <f t="shared" si="111"/>
        <v>20h37m</v>
      </c>
      <c r="P261" s="35">
        <f t="shared" si="100"/>
        <v>21.500824774149024</v>
      </c>
      <c r="Q261" s="45" t="str">
        <f t="shared" si="112"/>
        <v>21h30m</v>
      </c>
      <c r="R261" s="34">
        <f t="shared" si="113"/>
        <v>5.13328433054612</v>
      </c>
      <c r="S261" s="51" t="str">
        <f t="shared" si="114"/>
        <v>5,1h</v>
      </c>
      <c r="T261" s="34">
        <f t="shared" si="101"/>
        <v>2.6341091046951433</v>
      </c>
      <c r="U261" s="45" t="str">
        <f t="shared" si="115"/>
        <v>2h38m</v>
      </c>
      <c r="V261" s="35">
        <f t="shared" si="102"/>
        <v>3.5092023338619014</v>
      </c>
      <c r="W261" s="47" t="str">
        <f t="shared" si="116"/>
        <v>3h30m</v>
      </c>
      <c r="X261" s="35">
        <f t="shared" si="103"/>
        <v>4.2617423775135</v>
      </c>
      <c r="Y261" s="46" t="str">
        <f t="shared" si="117"/>
        <v>4h15m</v>
      </c>
      <c r="Z261" s="34">
        <f t="shared" si="104"/>
        <v>4.95147933822805</v>
      </c>
      <c r="AA261" s="48" t="str">
        <f t="shared" si="118"/>
        <v>4h57m</v>
      </c>
      <c r="AB261" s="60"/>
      <c r="AC261" s="21">
        <f t="shared" si="120"/>
        <v>19.18345454061612</v>
      </c>
      <c r="AD261" s="21">
        <f t="shared" si="119"/>
        <v>21.500824774149024</v>
      </c>
      <c r="AE261" s="21">
        <f t="shared" si="121"/>
        <v>26.634109104695142</v>
      </c>
      <c r="AF261" s="55">
        <f t="shared" si="122"/>
        <v>28.95147933822805</v>
      </c>
      <c r="AG261" s="31">
        <v>24</v>
      </c>
    </row>
    <row r="262" spans="1:33" ht="11.25">
      <c r="A262" s="40">
        <f t="shared" si="123"/>
        <v>40407</v>
      </c>
      <c r="B262" s="39">
        <f t="shared" si="105"/>
        <v>2455425.5</v>
      </c>
      <c r="C262" s="35">
        <f t="shared" si="106"/>
        <v>4105.270467883799</v>
      </c>
      <c r="D262" s="35">
        <f t="shared" si="107"/>
        <v>-0.06399950413209958</v>
      </c>
      <c r="E262" s="34">
        <f t="shared" si="93"/>
        <v>13.255226617498087</v>
      </c>
      <c r="F262" s="34">
        <f t="shared" si="108"/>
        <v>7.08694029644721</v>
      </c>
      <c r="G262" s="34">
        <f t="shared" si="94"/>
        <v>7.773524615078012</v>
      </c>
      <c r="H262" s="34">
        <f t="shared" si="95"/>
        <v>8.520651557126715</v>
      </c>
      <c r="I262" s="34">
        <f t="shared" si="96"/>
        <v>9.384820800143466</v>
      </c>
      <c r="J262" s="34">
        <f t="shared" si="97"/>
        <v>19.15093980057931</v>
      </c>
      <c r="K262" s="53" t="str">
        <f t="shared" si="109"/>
        <v>19h9m</v>
      </c>
      <c r="L262" s="35">
        <f t="shared" si="98"/>
        <v>19.83752411921011</v>
      </c>
      <c r="M262" s="46" t="str">
        <f t="shared" si="110"/>
        <v>19h50m</v>
      </c>
      <c r="N262" s="34">
        <f t="shared" si="99"/>
        <v>20.584651061258814</v>
      </c>
      <c r="O262" s="47" t="str">
        <f t="shared" si="111"/>
        <v>20h35m</v>
      </c>
      <c r="P262" s="35">
        <f t="shared" si="100"/>
        <v>21.448820304275564</v>
      </c>
      <c r="Q262" s="45" t="str">
        <f t="shared" si="112"/>
        <v>21h26m</v>
      </c>
      <c r="R262" s="34">
        <f t="shared" si="113"/>
        <v>5.23035839971307</v>
      </c>
      <c r="S262" s="51" t="str">
        <f t="shared" si="114"/>
        <v>5,2h</v>
      </c>
      <c r="T262" s="34">
        <f t="shared" si="101"/>
        <v>2.679178703988634</v>
      </c>
      <c r="U262" s="45" t="str">
        <f t="shared" si="115"/>
        <v>2h40m</v>
      </c>
      <c r="V262" s="35">
        <f t="shared" si="102"/>
        <v>3.543347947005384</v>
      </c>
      <c r="W262" s="47" t="str">
        <f t="shared" si="116"/>
        <v>3h32m</v>
      </c>
      <c r="X262" s="35">
        <f t="shared" si="103"/>
        <v>4.290474889054088</v>
      </c>
      <c r="Y262" s="46" t="str">
        <f t="shared" si="117"/>
        <v>4h17m</v>
      </c>
      <c r="Z262" s="34">
        <f t="shared" si="104"/>
        <v>4.977059207684889</v>
      </c>
      <c r="AA262" s="48" t="str">
        <f t="shared" si="118"/>
        <v>4h58m</v>
      </c>
      <c r="AB262" s="60"/>
      <c r="AC262" s="21">
        <f t="shared" si="120"/>
        <v>19.15093980057931</v>
      </c>
      <c r="AD262" s="21">
        <f t="shared" si="119"/>
        <v>21.448820304275564</v>
      </c>
      <c r="AE262" s="21">
        <f t="shared" si="121"/>
        <v>26.679178703988633</v>
      </c>
      <c r="AF262" s="55">
        <f t="shared" si="122"/>
        <v>28.97705920768489</v>
      </c>
      <c r="AG262" s="31">
        <v>24</v>
      </c>
    </row>
    <row r="263" spans="1:33" ht="11.25">
      <c r="A263" s="40">
        <f t="shared" si="123"/>
        <v>40408</v>
      </c>
      <c r="B263" s="39">
        <f t="shared" si="105"/>
        <v>2455426.5</v>
      </c>
      <c r="C263" s="35">
        <f t="shared" si="106"/>
        <v>4106.2561152354</v>
      </c>
      <c r="D263" s="35">
        <f t="shared" si="107"/>
        <v>-0.06037643341007285</v>
      </c>
      <c r="E263" s="34">
        <f aca="true" t="shared" si="124" ref="E263:E326">-23.5*COS(RADIANS(0.985*(DAY(A263)+30.3*(MONTH(A263)-1))+10))</f>
        <v>12.91968563990584</v>
      </c>
      <c r="F263" s="34">
        <f t="shared" si="108"/>
        <v>7.0576956960146315</v>
      </c>
      <c r="G263" s="34">
        <f aca="true" t="shared" si="125" ref="G263:G326">DEGREES(ACOS((SIN(RADIANS(-6))-SIN(RADIANS($A$2))*SIN(RADIANS(E263)))/(COS(RADIANS($A$2))*COS(RADIANS(E263)))))/360*24</f>
        <v>7.741194936681051</v>
      </c>
      <c r="H263" s="34">
        <f aca="true" t="shared" si="126" ref="H263:H326">DEGREES(ACOS((SIN(RADIANS(-12))-SIN(RADIANS($A$2))*SIN(RADIANS(E263)))/(COS(RADIANS($A$2))*COS(RADIANS(E263)))))/360*24</f>
        <v>8.483041803644676</v>
      </c>
      <c r="I263" s="34">
        <f aca="true" t="shared" si="127" ref="I263:I326">DEGREES(ACOS((SIN(RADIANS(-18))-SIN(RADIANS($A$2))*SIN(RADIANS(E263)))/(COS(RADIANS($A$2))*COS(RADIANS(E263)))))/360*24</f>
        <v>9.336698977218033</v>
      </c>
      <c r="J263" s="34">
        <f aca="true" t="shared" si="128" ref="J263:J326">F263+12-D263</f>
        <v>19.118072129424707</v>
      </c>
      <c r="K263" s="53" t="str">
        <f t="shared" si="109"/>
        <v>19h7m</v>
      </c>
      <c r="L263" s="35">
        <f aca="true" t="shared" si="129" ref="L263:L326">G263+12-D263</f>
        <v>19.801571370091125</v>
      </c>
      <c r="M263" s="46" t="str">
        <f t="shared" si="110"/>
        <v>19h48m</v>
      </c>
      <c r="N263" s="34">
        <f aca="true" t="shared" si="130" ref="N263:N326">H263+12-D263</f>
        <v>20.54341823705475</v>
      </c>
      <c r="O263" s="47" t="str">
        <f t="shared" si="111"/>
        <v>20h32m</v>
      </c>
      <c r="P263" s="35">
        <f aca="true" t="shared" si="131" ref="P263:P326">I263+12-D263</f>
        <v>21.39707541062811</v>
      </c>
      <c r="Q263" s="45" t="str">
        <f t="shared" si="112"/>
        <v>21h23m</v>
      </c>
      <c r="R263" s="34">
        <f t="shared" si="113"/>
        <v>5.326602045563932</v>
      </c>
      <c r="S263" s="51" t="str">
        <f t="shared" si="114"/>
        <v>5,3h</v>
      </c>
      <c r="T263" s="34">
        <f aca="true" t="shared" si="132" ref="T263:T326">12-I263-D263</f>
        <v>2.72367745619204</v>
      </c>
      <c r="U263" s="45" t="str">
        <f t="shared" si="115"/>
        <v>2h43m</v>
      </c>
      <c r="V263" s="35">
        <f aca="true" t="shared" si="133" ref="V263:V326">12-H263-D263</f>
        <v>3.5773346297653967</v>
      </c>
      <c r="W263" s="47" t="str">
        <f t="shared" si="116"/>
        <v>3h34m</v>
      </c>
      <c r="X263" s="35">
        <f aca="true" t="shared" si="134" ref="X263:X326">12-G263-D263</f>
        <v>4.319181496729022</v>
      </c>
      <c r="Y263" s="46" t="str">
        <f t="shared" si="117"/>
        <v>4h19m</v>
      </c>
      <c r="Z263" s="34">
        <f aca="true" t="shared" si="135" ref="Z263:Z326">12-F263-D263</f>
        <v>5.002680737395441</v>
      </c>
      <c r="AA263" s="48" t="str">
        <f t="shared" si="118"/>
        <v>5h0m</v>
      </c>
      <c r="AB263" s="60"/>
      <c r="AC263" s="21">
        <f t="shared" si="120"/>
        <v>19.118072129424707</v>
      </c>
      <c r="AD263" s="21">
        <f t="shared" si="119"/>
        <v>21.39707541062811</v>
      </c>
      <c r="AE263" s="21">
        <f t="shared" si="121"/>
        <v>26.72367745619204</v>
      </c>
      <c r="AF263" s="55">
        <f t="shared" si="122"/>
        <v>29.00268073739544</v>
      </c>
      <c r="AG263" s="31">
        <v>24</v>
      </c>
    </row>
    <row r="264" spans="1:33" ht="11.25">
      <c r="A264" s="40">
        <f t="shared" si="123"/>
        <v>40409</v>
      </c>
      <c r="B264" s="39">
        <f t="shared" si="105"/>
        <v>2455427.5</v>
      </c>
      <c r="C264" s="35">
        <f t="shared" si="106"/>
        <v>4107.241762586999</v>
      </c>
      <c r="D264" s="35">
        <f t="shared" si="107"/>
        <v>-0.05660064222962774</v>
      </c>
      <c r="E264" s="34">
        <f t="shared" si="124"/>
        <v>12.58032637638911</v>
      </c>
      <c r="F264" s="34">
        <f t="shared" si="108"/>
        <v>7.028262429771158</v>
      </c>
      <c r="G264" s="34">
        <f t="shared" si="125"/>
        <v>7.708745547073599</v>
      </c>
      <c r="H264" s="34">
        <f t="shared" si="126"/>
        <v>8.445444849196658</v>
      </c>
      <c r="I264" s="34">
        <f t="shared" si="127"/>
        <v>9.288983952989817</v>
      </c>
      <c r="J264" s="34">
        <f t="shared" si="128"/>
        <v>19.084863072000786</v>
      </c>
      <c r="K264" s="53" t="str">
        <f t="shared" si="109"/>
        <v>19h5m</v>
      </c>
      <c r="L264" s="35">
        <f t="shared" si="129"/>
        <v>19.765346189303227</v>
      </c>
      <c r="M264" s="46" t="str">
        <f t="shared" si="110"/>
        <v>19h45m</v>
      </c>
      <c r="N264" s="34">
        <f t="shared" si="130"/>
        <v>20.502045491426287</v>
      </c>
      <c r="O264" s="47" t="str">
        <f t="shared" si="111"/>
        <v>20h30m</v>
      </c>
      <c r="P264" s="35">
        <f t="shared" si="131"/>
        <v>21.345584595219446</v>
      </c>
      <c r="Q264" s="45" t="str">
        <f t="shared" si="112"/>
        <v>21h20m</v>
      </c>
      <c r="R264" s="34">
        <f t="shared" si="113"/>
        <v>5.422032094020365</v>
      </c>
      <c r="S264" s="51" t="str">
        <f t="shared" si="114"/>
        <v>5,4h</v>
      </c>
      <c r="T264" s="34">
        <f t="shared" si="132"/>
        <v>2.767616689239811</v>
      </c>
      <c r="U264" s="45" t="str">
        <f t="shared" si="115"/>
        <v>2h46m</v>
      </c>
      <c r="V264" s="35">
        <f t="shared" si="133"/>
        <v>3.6111557930329696</v>
      </c>
      <c r="W264" s="47" t="str">
        <f t="shared" si="116"/>
        <v>3h36m</v>
      </c>
      <c r="X264" s="35">
        <f t="shared" si="134"/>
        <v>4.347855095156029</v>
      </c>
      <c r="Y264" s="46" t="str">
        <f t="shared" si="117"/>
        <v>4h20m</v>
      </c>
      <c r="Z264" s="34">
        <f t="shared" si="135"/>
        <v>5.02833821245847</v>
      </c>
      <c r="AA264" s="48" t="str">
        <f t="shared" si="118"/>
        <v>5h1m</v>
      </c>
      <c r="AB264" s="60"/>
      <c r="AC264" s="21">
        <f t="shared" si="120"/>
        <v>19.084863072000786</v>
      </c>
      <c r="AD264" s="21">
        <f t="shared" si="119"/>
        <v>21.345584595219446</v>
      </c>
      <c r="AE264" s="21">
        <f t="shared" si="121"/>
        <v>26.767616689239812</v>
      </c>
      <c r="AF264" s="55">
        <f t="shared" si="122"/>
        <v>29.028338212458472</v>
      </c>
      <c r="AG264" s="31">
        <v>24</v>
      </c>
    </row>
    <row r="265" spans="1:33" ht="11.25">
      <c r="A265" s="40">
        <f t="shared" si="123"/>
        <v>40410</v>
      </c>
      <c r="B265" s="39">
        <f t="shared" si="105"/>
        <v>2455428.5</v>
      </c>
      <c r="C265" s="35">
        <f t="shared" si="106"/>
        <v>4108.2274099385995</v>
      </c>
      <c r="D265" s="35">
        <f t="shared" si="107"/>
        <v>-0.052675250374835655</v>
      </c>
      <c r="E265" s="34">
        <f t="shared" si="124"/>
        <v>12.237249121237992</v>
      </c>
      <c r="F265" s="34">
        <f t="shared" si="108"/>
        <v>6.998648889309388</v>
      </c>
      <c r="G265" s="34">
        <f t="shared" si="125"/>
        <v>7.676186113591719</v>
      </c>
      <c r="H265" s="34">
        <f t="shared" si="126"/>
        <v>8.407869722244326</v>
      </c>
      <c r="I265" s="34">
        <f t="shared" si="127"/>
        <v>9.241667970686999</v>
      </c>
      <c r="J265" s="34">
        <f t="shared" si="128"/>
        <v>19.051324139684223</v>
      </c>
      <c r="K265" s="53" t="str">
        <f t="shared" si="109"/>
        <v>19h3m</v>
      </c>
      <c r="L265" s="35">
        <f t="shared" si="129"/>
        <v>19.728861363966555</v>
      </c>
      <c r="M265" s="46" t="str">
        <f t="shared" si="110"/>
        <v>19h43m</v>
      </c>
      <c r="N265" s="34">
        <f t="shared" si="130"/>
        <v>20.460544972619164</v>
      </c>
      <c r="O265" s="47" t="str">
        <f t="shared" si="111"/>
        <v>20h27m</v>
      </c>
      <c r="P265" s="35">
        <f t="shared" si="131"/>
        <v>21.294343221061833</v>
      </c>
      <c r="Q265" s="45" t="str">
        <f t="shared" si="112"/>
        <v>21h17m</v>
      </c>
      <c r="R265" s="34">
        <f t="shared" si="113"/>
        <v>5.516664058626004</v>
      </c>
      <c r="S265" s="51" t="str">
        <f t="shared" si="114"/>
        <v>5,5h</v>
      </c>
      <c r="T265" s="34">
        <f t="shared" si="132"/>
        <v>2.811007279687837</v>
      </c>
      <c r="U265" s="45" t="str">
        <f t="shared" si="115"/>
        <v>2h48m</v>
      </c>
      <c r="V265" s="35">
        <f t="shared" si="133"/>
        <v>3.6448055281305094</v>
      </c>
      <c r="W265" s="47" t="str">
        <f t="shared" si="116"/>
        <v>3h38m</v>
      </c>
      <c r="X265" s="35">
        <f t="shared" si="134"/>
        <v>4.376489136783117</v>
      </c>
      <c r="Y265" s="46" t="str">
        <f t="shared" si="117"/>
        <v>4h22m</v>
      </c>
      <c r="Z265" s="34">
        <f t="shared" si="135"/>
        <v>5.054026361065447</v>
      </c>
      <c r="AA265" s="48" t="str">
        <f t="shared" si="118"/>
        <v>5h3m</v>
      </c>
      <c r="AB265" s="60"/>
      <c r="AC265" s="21">
        <f t="shared" si="120"/>
        <v>19.051324139684223</v>
      </c>
      <c r="AD265" s="21">
        <f t="shared" si="119"/>
        <v>21.294343221061833</v>
      </c>
      <c r="AE265" s="21">
        <f t="shared" si="121"/>
        <v>26.811007279687836</v>
      </c>
      <c r="AF265" s="55">
        <f t="shared" si="122"/>
        <v>29.054026361065446</v>
      </c>
      <c r="AG265" s="31">
        <v>24</v>
      </c>
    </row>
    <row r="266" spans="1:33" ht="11.25">
      <c r="A266" s="40">
        <f t="shared" si="123"/>
        <v>40411</v>
      </c>
      <c r="B266" s="39">
        <f t="shared" si="105"/>
        <v>2455429.5</v>
      </c>
      <c r="C266" s="35">
        <f t="shared" si="106"/>
        <v>4109.2130572902</v>
      </c>
      <c r="D266" s="35">
        <f t="shared" si="107"/>
        <v>-0.048603579146910394</v>
      </c>
      <c r="E266" s="34">
        <f t="shared" si="124"/>
        <v>11.890555267558355</v>
      </c>
      <c r="F266" s="34">
        <f t="shared" si="108"/>
        <v>6.968863231187189</v>
      </c>
      <c r="G266" s="34">
        <f t="shared" si="125"/>
        <v>7.6435259598603755</v>
      </c>
      <c r="H266" s="34">
        <f t="shared" si="126"/>
        <v>8.370324998400436</v>
      </c>
      <c r="I266" s="34">
        <f t="shared" si="127"/>
        <v>9.194743858865746</v>
      </c>
      <c r="J266" s="34">
        <f t="shared" si="128"/>
        <v>19.0174668103341</v>
      </c>
      <c r="K266" s="53" t="str">
        <f t="shared" si="109"/>
        <v>19h1m</v>
      </c>
      <c r="L266" s="35">
        <f t="shared" si="129"/>
        <v>19.692129539007286</v>
      </c>
      <c r="M266" s="46" t="str">
        <f t="shared" si="110"/>
        <v>19h41m</v>
      </c>
      <c r="N266" s="34">
        <f t="shared" si="130"/>
        <v>20.418928577547344</v>
      </c>
      <c r="O266" s="47" t="str">
        <f t="shared" si="111"/>
        <v>20h25m</v>
      </c>
      <c r="P266" s="35">
        <f t="shared" si="131"/>
        <v>21.243347438012655</v>
      </c>
      <c r="Q266" s="45" t="str">
        <f t="shared" si="112"/>
        <v>21h14m</v>
      </c>
      <c r="R266" s="34">
        <f t="shared" si="113"/>
        <v>5.610512282268509</v>
      </c>
      <c r="S266" s="51" t="str">
        <f t="shared" si="114"/>
        <v>5,6h</v>
      </c>
      <c r="T266" s="34">
        <f t="shared" si="132"/>
        <v>2.853859720281165</v>
      </c>
      <c r="U266" s="45" t="str">
        <f t="shared" si="115"/>
        <v>2h51m</v>
      </c>
      <c r="V266" s="35">
        <f t="shared" si="133"/>
        <v>3.678278580746474</v>
      </c>
      <c r="W266" s="47" t="str">
        <f t="shared" si="116"/>
        <v>3h40m</v>
      </c>
      <c r="X266" s="35">
        <f t="shared" si="134"/>
        <v>4.405077619286535</v>
      </c>
      <c r="Y266" s="46" t="str">
        <f t="shared" si="117"/>
        <v>4h24m</v>
      </c>
      <c r="Z266" s="34">
        <f t="shared" si="135"/>
        <v>5.079740347959722</v>
      </c>
      <c r="AA266" s="48" t="str">
        <f t="shared" si="118"/>
        <v>5h4m</v>
      </c>
      <c r="AB266" s="60"/>
      <c r="AC266" s="21">
        <f t="shared" si="120"/>
        <v>19.0174668103341</v>
      </c>
      <c r="AD266" s="21">
        <f t="shared" si="119"/>
        <v>21.243347438012655</v>
      </c>
      <c r="AE266" s="21">
        <f t="shared" si="121"/>
        <v>26.853859720281164</v>
      </c>
      <c r="AF266" s="55">
        <f t="shared" si="122"/>
        <v>29.07974034795972</v>
      </c>
      <c r="AG266" s="31">
        <v>24</v>
      </c>
    </row>
    <row r="267" spans="1:33" ht="11.25">
      <c r="A267" s="40">
        <f t="shared" si="123"/>
        <v>40412</v>
      </c>
      <c r="B267" s="39">
        <f t="shared" si="105"/>
        <v>2455430.5</v>
      </c>
      <c r="C267" s="35">
        <f t="shared" si="106"/>
        <v>4110.1987046418</v>
      </c>
      <c r="D267" s="35">
        <f t="shared" si="107"/>
        <v>-0.04438914782507243</v>
      </c>
      <c r="E267" s="34">
        <f t="shared" si="124"/>
        <v>11.540347277306239</v>
      </c>
      <c r="F267" s="34">
        <f t="shared" si="108"/>
        <v>6.93891338065725</v>
      </c>
      <c r="G267" s="34">
        <f t="shared" si="125"/>
        <v>7.610774075402112</v>
      </c>
      <c r="H267" s="34">
        <f t="shared" si="126"/>
        <v>8.332818822416087</v>
      </c>
      <c r="I267" s="34">
        <f t="shared" si="127"/>
        <v>9.14820496962142</v>
      </c>
      <c r="J267" s="34">
        <f t="shared" si="128"/>
        <v>18.983302528482323</v>
      </c>
      <c r="K267" s="53" t="str">
        <f t="shared" si="109"/>
        <v>18h58m</v>
      </c>
      <c r="L267" s="35">
        <f t="shared" si="129"/>
        <v>19.655163223227184</v>
      </c>
      <c r="M267" s="46" t="str">
        <f t="shared" si="110"/>
        <v>19h39m</v>
      </c>
      <c r="N267" s="34">
        <f t="shared" si="130"/>
        <v>20.37720797024116</v>
      </c>
      <c r="O267" s="47" t="str">
        <f t="shared" si="111"/>
        <v>20h22m</v>
      </c>
      <c r="P267" s="35">
        <f t="shared" si="131"/>
        <v>21.19259411744649</v>
      </c>
      <c r="Q267" s="45" t="str">
        <f t="shared" si="112"/>
        <v>21h11m</v>
      </c>
      <c r="R267" s="34">
        <f t="shared" si="113"/>
        <v>5.703590060757163</v>
      </c>
      <c r="S267" s="51" t="str">
        <f t="shared" si="114"/>
        <v>5,7h</v>
      </c>
      <c r="T267" s="34">
        <f t="shared" si="132"/>
        <v>2.896184178203653</v>
      </c>
      <c r="U267" s="45" t="str">
        <f t="shared" si="115"/>
        <v>2h53m</v>
      </c>
      <c r="V267" s="35">
        <f t="shared" si="133"/>
        <v>3.7115703254089856</v>
      </c>
      <c r="W267" s="47" t="str">
        <f t="shared" si="116"/>
        <v>3h42m</v>
      </c>
      <c r="X267" s="35">
        <f t="shared" si="134"/>
        <v>4.433615072422961</v>
      </c>
      <c r="Y267" s="46" t="str">
        <f t="shared" si="117"/>
        <v>4h26m</v>
      </c>
      <c r="Z267" s="34">
        <f t="shared" si="135"/>
        <v>5.105475767167823</v>
      </c>
      <c r="AA267" s="48" t="str">
        <f t="shared" si="118"/>
        <v>5h6m</v>
      </c>
      <c r="AB267" s="60"/>
      <c r="AC267" s="21">
        <f t="shared" si="120"/>
        <v>18.983302528482323</v>
      </c>
      <c r="AD267" s="21">
        <f t="shared" si="119"/>
        <v>21.19259411744649</v>
      </c>
      <c r="AE267" s="21">
        <f t="shared" si="121"/>
        <v>26.896184178203654</v>
      </c>
      <c r="AF267" s="55">
        <f t="shared" si="122"/>
        <v>29.105475767167825</v>
      </c>
      <c r="AG267" s="31">
        <v>24</v>
      </c>
    </row>
    <row r="268" spans="1:33" ht="11.25">
      <c r="A268" s="40">
        <f t="shared" si="123"/>
        <v>40413</v>
      </c>
      <c r="B268" s="39">
        <f t="shared" si="105"/>
        <v>2455431.5</v>
      </c>
      <c r="C268" s="35">
        <f t="shared" si="106"/>
        <v>4111.184351993399</v>
      </c>
      <c r="D268" s="35">
        <f t="shared" si="107"/>
        <v>-0.04003566988577412</v>
      </c>
      <c r="E268" s="34">
        <f t="shared" si="124"/>
        <v>11.186728651006085</v>
      </c>
      <c r="F268" s="34">
        <f t="shared" si="108"/>
        <v>6.90880703584328</v>
      </c>
      <c r="G268" s="34">
        <f t="shared" si="125"/>
        <v>7.577939125498586</v>
      </c>
      <c r="H268" s="34">
        <f t="shared" si="126"/>
        <v>8.295358929402326</v>
      </c>
      <c r="I268" s="34">
        <f t="shared" si="127"/>
        <v>9.102045124602826</v>
      </c>
      <c r="J268" s="34">
        <f t="shared" si="128"/>
        <v>18.948842705729056</v>
      </c>
      <c r="K268" s="53" t="str">
        <f t="shared" si="109"/>
        <v>18h56m</v>
      </c>
      <c r="L268" s="35">
        <f t="shared" si="129"/>
        <v>19.617974795384363</v>
      </c>
      <c r="M268" s="46" t="str">
        <f t="shared" si="110"/>
        <v>19h37m</v>
      </c>
      <c r="N268" s="34">
        <f t="shared" si="130"/>
        <v>20.3353945992881</v>
      </c>
      <c r="O268" s="47" t="str">
        <f t="shared" si="111"/>
        <v>20h20m</v>
      </c>
      <c r="P268" s="35">
        <f t="shared" si="131"/>
        <v>21.1420807944886</v>
      </c>
      <c r="Q268" s="45" t="str">
        <f t="shared" si="112"/>
        <v>21h8m</v>
      </c>
      <c r="R268" s="34">
        <f t="shared" si="113"/>
        <v>5.7959097507943484</v>
      </c>
      <c r="S268" s="51" t="str">
        <f t="shared" si="114"/>
        <v>5,8h</v>
      </c>
      <c r="T268" s="34">
        <f t="shared" si="132"/>
        <v>2.937990545282948</v>
      </c>
      <c r="U268" s="45" t="str">
        <f t="shared" si="115"/>
        <v>2h56m</v>
      </c>
      <c r="V268" s="35">
        <f t="shared" si="133"/>
        <v>3.744676740483448</v>
      </c>
      <c r="W268" s="47" t="str">
        <f t="shared" si="116"/>
        <v>3h44m</v>
      </c>
      <c r="X268" s="35">
        <f t="shared" si="134"/>
        <v>4.462096544387188</v>
      </c>
      <c r="Y268" s="46" t="str">
        <f t="shared" si="117"/>
        <v>4h27m</v>
      </c>
      <c r="Z268" s="34">
        <f t="shared" si="135"/>
        <v>5.131228634042494</v>
      </c>
      <c r="AA268" s="48" t="str">
        <f t="shared" si="118"/>
        <v>5h7m</v>
      </c>
      <c r="AB268" s="60"/>
      <c r="AC268" s="21">
        <f t="shared" si="120"/>
        <v>18.948842705729056</v>
      </c>
      <c r="AD268" s="21">
        <f t="shared" si="119"/>
        <v>21.1420807944886</v>
      </c>
      <c r="AE268" s="21">
        <f t="shared" si="121"/>
        <v>26.937990545282947</v>
      </c>
      <c r="AF268" s="55">
        <f t="shared" si="122"/>
        <v>29.131228634042493</v>
      </c>
      <c r="AG268" s="31">
        <v>24</v>
      </c>
    </row>
    <row r="269" spans="1:33" ht="11.25">
      <c r="A269" s="40">
        <f t="shared" si="123"/>
        <v>40414</v>
      </c>
      <c r="B269" s="39">
        <f t="shared" si="105"/>
        <v>2455432.5</v>
      </c>
      <c r="C269" s="35">
        <f t="shared" si="106"/>
        <v>4112.169999344999</v>
      </c>
      <c r="D269" s="35">
        <f t="shared" si="107"/>
        <v>-0.03554704898457159</v>
      </c>
      <c r="E269" s="34">
        <f t="shared" si="124"/>
        <v>10.829803897162302</v>
      </c>
      <c r="F269" s="34">
        <f t="shared" si="108"/>
        <v>6.878551672329218</v>
      </c>
      <c r="G269" s="34">
        <f t="shared" si="125"/>
        <v>7.545029461262026</v>
      </c>
      <c r="H269" s="34">
        <f t="shared" si="126"/>
        <v>8.257952665307604</v>
      </c>
      <c r="I269" s="34">
        <f t="shared" si="127"/>
        <v>9.056258567762294</v>
      </c>
      <c r="J269" s="34">
        <f t="shared" si="128"/>
        <v>18.91409872131379</v>
      </c>
      <c r="K269" s="53" t="str">
        <f t="shared" si="109"/>
        <v>18h54m</v>
      </c>
      <c r="L269" s="35">
        <f t="shared" si="129"/>
        <v>19.580576510246598</v>
      </c>
      <c r="M269" s="46" t="str">
        <f t="shared" si="110"/>
        <v>19h34m</v>
      </c>
      <c r="N269" s="34">
        <f t="shared" si="130"/>
        <v>20.293499714292178</v>
      </c>
      <c r="O269" s="47" t="str">
        <f t="shared" si="111"/>
        <v>20h17m</v>
      </c>
      <c r="P269" s="35">
        <f t="shared" si="131"/>
        <v>21.091805616746864</v>
      </c>
      <c r="Q269" s="45" t="str">
        <f t="shared" si="112"/>
        <v>21h5m</v>
      </c>
      <c r="R269" s="34">
        <f t="shared" si="113"/>
        <v>5.887482864475414</v>
      </c>
      <c r="S269" s="51" t="str">
        <f t="shared" si="114"/>
        <v>5,9h</v>
      </c>
      <c r="T269" s="34">
        <f t="shared" si="132"/>
        <v>2.979288481222278</v>
      </c>
      <c r="U269" s="45" t="str">
        <f t="shared" si="115"/>
        <v>2h58m</v>
      </c>
      <c r="V269" s="35">
        <f t="shared" si="133"/>
        <v>3.7775943836769676</v>
      </c>
      <c r="W269" s="47" t="str">
        <f t="shared" si="116"/>
        <v>3h46m</v>
      </c>
      <c r="X269" s="35">
        <f t="shared" si="134"/>
        <v>4.490517587722545</v>
      </c>
      <c r="Y269" s="46" t="str">
        <f t="shared" si="117"/>
        <v>4h29m</v>
      </c>
      <c r="Z269" s="34">
        <f t="shared" si="135"/>
        <v>5.156995376655353</v>
      </c>
      <c r="AA269" s="48" t="str">
        <f t="shared" si="118"/>
        <v>5h9m</v>
      </c>
      <c r="AB269" s="60"/>
      <c r="AC269" s="21">
        <f t="shared" si="120"/>
        <v>18.91409872131379</v>
      </c>
      <c r="AD269" s="21">
        <f t="shared" si="119"/>
        <v>21.091805616746864</v>
      </c>
      <c r="AE269" s="21">
        <f t="shared" si="121"/>
        <v>26.979288481222277</v>
      </c>
      <c r="AF269" s="55">
        <f t="shared" si="122"/>
        <v>29.156995376655352</v>
      </c>
      <c r="AG269" s="31">
        <v>24</v>
      </c>
    </row>
    <row r="270" spans="1:33" ht="11.25">
      <c r="A270" s="40">
        <f t="shared" si="123"/>
        <v>40415</v>
      </c>
      <c r="B270" s="39">
        <f t="shared" si="105"/>
        <v>2455433.5</v>
      </c>
      <c r="C270" s="35">
        <f t="shared" si="106"/>
        <v>4113.155646696599</v>
      </c>
      <c r="D270" s="35">
        <f t="shared" si="107"/>
        <v>-0.030927374705360253</v>
      </c>
      <c r="E270" s="34">
        <f t="shared" si="124"/>
        <v>10.469678501372735</v>
      </c>
      <c r="F270" s="34">
        <f t="shared" si="108"/>
        <v>6.848154548129392</v>
      </c>
      <c r="G270" s="34">
        <f t="shared" si="125"/>
        <v>7.5120531298775814</v>
      </c>
      <c r="H270" s="34">
        <f t="shared" si="126"/>
        <v>8.220607006673852</v>
      </c>
      <c r="I270" s="34">
        <f t="shared" si="127"/>
        <v>9.010839923939976</v>
      </c>
      <c r="J270" s="34">
        <f t="shared" si="128"/>
        <v>18.879081922834754</v>
      </c>
      <c r="K270" s="53" t="str">
        <f t="shared" si="109"/>
        <v>18h52m</v>
      </c>
      <c r="L270" s="35">
        <f t="shared" si="129"/>
        <v>19.542980504582943</v>
      </c>
      <c r="M270" s="46" t="str">
        <f t="shared" si="110"/>
        <v>19h32m</v>
      </c>
      <c r="N270" s="34">
        <f t="shared" si="130"/>
        <v>20.251534381379212</v>
      </c>
      <c r="O270" s="47" t="str">
        <f t="shared" si="111"/>
        <v>20h15m</v>
      </c>
      <c r="P270" s="35">
        <f t="shared" si="131"/>
        <v>21.041767298645336</v>
      </c>
      <c r="Q270" s="45" t="str">
        <f t="shared" si="112"/>
        <v>21h2m</v>
      </c>
      <c r="R270" s="34">
        <f t="shared" si="113"/>
        <v>5.978320152120048</v>
      </c>
      <c r="S270" s="51" t="str">
        <f t="shared" si="114"/>
        <v>6h</v>
      </c>
      <c r="T270" s="34">
        <f t="shared" si="132"/>
        <v>3.0200874507653843</v>
      </c>
      <c r="U270" s="45" t="str">
        <f t="shared" si="115"/>
        <v>3h1m</v>
      </c>
      <c r="V270" s="35">
        <f t="shared" si="133"/>
        <v>3.8103203680315083</v>
      </c>
      <c r="W270" s="47" t="str">
        <f t="shared" si="116"/>
        <v>3h48m</v>
      </c>
      <c r="X270" s="35">
        <f t="shared" si="134"/>
        <v>4.518874244827779</v>
      </c>
      <c r="Y270" s="46" t="str">
        <f t="shared" si="117"/>
        <v>4h31m</v>
      </c>
      <c r="Z270" s="34">
        <f t="shared" si="135"/>
        <v>5.1827728265759685</v>
      </c>
      <c r="AA270" s="48" t="str">
        <f t="shared" si="118"/>
        <v>5h10m</v>
      </c>
      <c r="AB270" s="60"/>
      <c r="AC270" s="21">
        <f t="shared" si="120"/>
        <v>18.879081922834754</v>
      </c>
      <c r="AD270" s="21">
        <f t="shared" si="119"/>
        <v>21.041767298645336</v>
      </c>
      <c r="AE270" s="21">
        <f t="shared" si="121"/>
        <v>27.020087450765384</v>
      </c>
      <c r="AF270" s="55">
        <f t="shared" si="122"/>
        <v>29.18277282657597</v>
      </c>
      <c r="AG270" s="31">
        <v>24</v>
      </c>
    </row>
    <row r="271" spans="1:33" ht="11.25">
      <c r="A271" s="40">
        <f t="shared" si="123"/>
        <v>40416</v>
      </c>
      <c r="B271" s="39">
        <f t="shared" si="105"/>
        <v>2455434.5</v>
      </c>
      <c r="C271" s="35">
        <f t="shared" si="106"/>
        <v>4114.1412940482</v>
      </c>
      <c r="D271" s="35">
        <f t="shared" si="107"/>
        <v>-0.02618091808182249</v>
      </c>
      <c r="E271" s="34">
        <f t="shared" si="124"/>
        <v>10.106458895153473</v>
      </c>
      <c r="F271" s="34">
        <f t="shared" si="108"/>
        <v>6.817622709009247</v>
      </c>
      <c r="G271" s="34">
        <f t="shared" si="125"/>
        <v>7.479017884981118</v>
      </c>
      <c r="H271" s="34">
        <f t="shared" si="126"/>
        <v>8.183328579695159</v>
      </c>
      <c r="I271" s="34">
        <f t="shared" si="127"/>
        <v>8.96578416251779</v>
      </c>
      <c r="J271" s="34">
        <f t="shared" si="128"/>
        <v>18.84380362709107</v>
      </c>
      <c r="K271" s="53" t="str">
        <f t="shared" si="109"/>
        <v>18h50m</v>
      </c>
      <c r="L271" s="35">
        <f t="shared" si="129"/>
        <v>19.505198803062942</v>
      </c>
      <c r="M271" s="46" t="str">
        <f t="shared" si="110"/>
        <v>19h30m</v>
      </c>
      <c r="N271" s="34">
        <f t="shared" si="130"/>
        <v>20.20950949777698</v>
      </c>
      <c r="O271" s="47" t="str">
        <f t="shared" si="111"/>
        <v>20h12m</v>
      </c>
      <c r="P271" s="35">
        <f t="shared" si="131"/>
        <v>20.991965080599616</v>
      </c>
      <c r="Q271" s="45" t="str">
        <f t="shared" si="112"/>
        <v>20h59m</v>
      </c>
      <c r="R271" s="34">
        <f t="shared" si="113"/>
        <v>6.068431674964415</v>
      </c>
      <c r="S271" s="51" t="str">
        <f t="shared" si="114"/>
        <v>6,1h</v>
      </c>
      <c r="T271" s="34">
        <f t="shared" si="132"/>
        <v>3.060396755564032</v>
      </c>
      <c r="U271" s="45" t="str">
        <f t="shared" si="115"/>
        <v>3h3m</v>
      </c>
      <c r="V271" s="35">
        <f t="shared" si="133"/>
        <v>3.8428523383866637</v>
      </c>
      <c r="W271" s="47" t="str">
        <f t="shared" si="116"/>
        <v>3h50m</v>
      </c>
      <c r="X271" s="35">
        <f t="shared" si="134"/>
        <v>4.547163033100704</v>
      </c>
      <c r="Y271" s="46" t="str">
        <f t="shared" si="117"/>
        <v>4h32m</v>
      </c>
      <c r="Z271" s="34">
        <f t="shared" si="135"/>
        <v>5.208558209072575</v>
      </c>
      <c r="AA271" s="48" t="str">
        <f t="shared" si="118"/>
        <v>5h12m</v>
      </c>
      <c r="AB271" s="60"/>
      <c r="AC271" s="21">
        <f t="shared" si="120"/>
        <v>18.84380362709107</v>
      </c>
      <c r="AD271" s="21">
        <f t="shared" si="119"/>
        <v>20.991965080599616</v>
      </c>
      <c r="AE271" s="21">
        <f t="shared" si="121"/>
        <v>27.06039675556403</v>
      </c>
      <c r="AF271" s="55">
        <f t="shared" si="122"/>
        <v>29.208558209072574</v>
      </c>
      <c r="AG271" s="31">
        <v>24</v>
      </c>
    </row>
    <row r="272" spans="1:33" ht="11.25">
      <c r="A272" s="40">
        <f t="shared" si="123"/>
        <v>40417</v>
      </c>
      <c r="B272" s="39">
        <f t="shared" si="105"/>
        <v>2455435.5</v>
      </c>
      <c r="C272" s="35">
        <f t="shared" si="106"/>
        <v>4115.1269413998</v>
      </c>
      <c r="D272" s="35">
        <f t="shared" si="107"/>
        <v>-0.02131212689631555</v>
      </c>
      <c r="E272" s="34">
        <f t="shared" si="124"/>
        <v>9.740252424483986</v>
      </c>
      <c r="F272" s="34">
        <f t="shared" si="108"/>
        <v>6.786962994127951</v>
      </c>
      <c r="G272" s="34">
        <f t="shared" si="125"/>
        <v>7.445931197140503</v>
      </c>
      <c r="H272" s="34">
        <f t="shared" si="126"/>
        <v>8.146123678603635</v>
      </c>
      <c r="I272" s="34">
        <f t="shared" si="127"/>
        <v>8.921086565491844</v>
      </c>
      <c r="J272" s="34">
        <f t="shared" si="128"/>
        <v>18.808275121024266</v>
      </c>
      <c r="K272" s="53" t="str">
        <f t="shared" si="109"/>
        <v>18h48m</v>
      </c>
      <c r="L272" s="35">
        <f t="shared" si="129"/>
        <v>19.46724332403682</v>
      </c>
      <c r="M272" s="46" t="str">
        <f t="shared" si="110"/>
        <v>19h28m</v>
      </c>
      <c r="N272" s="34">
        <f t="shared" si="130"/>
        <v>20.167435805499952</v>
      </c>
      <c r="O272" s="47" t="str">
        <f t="shared" si="111"/>
        <v>20h10m</v>
      </c>
      <c r="P272" s="35">
        <f t="shared" si="131"/>
        <v>20.94239869238816</v>
      </c>
      <c r="Q272" s="45" t="str">
        <f t="shared" si="112"/>
        <v>20h56m</v>
      </c>
      <c r="R272" s="34">
        <f t="shared" si="113"/>
        <v>6.157826869016311</v>
      </c>
      <c r="S272" s="51" t="str">
        <f t="shared" si="114"/>
        <v>6,2h</v>
      </c>
      <c r="T272" s="34">
        <f t="shared" si="132"/>
        <v>3.1002255614044714</v>
      </c>
      <c r="U272" s="45" t="str">
        <f t="shared" si="115"/>
        <v>3h6m</v>
      </c>
      <c r="V272" s="35">
        <f t="shared" si="133"/>
        <v>3.875188448292681</v>
      </c>
      <c r="W272" s="47" t="str">
        <f t="shared" si="116"/>
        <v>3h52m</v>
      </c>
      <c r="X272" s="35">
        <f t="shared" si="134"/>
        <v>4.575380929755813</v>
      </c>
      <c r="Y272" s="46" t="str">
        <f t="shared" si="117"/>
        <v>4h34m</v>
      </c>
      <c r="Z272" s="34">
        <f t="shared" si="135"/>
        <v>5.234349132768365</v>
      </c>
      <c r="AA272" s="48" t="str">
        <f t="shared" si="118"/>
        <v>5h14m</v>
      </c>
      <c r="AB272" s="60"/>
      <c r="AC272" s="21">
        <f t="shared" si="120"/>
        <v>18.808275121024266</v>
      </c>
      <c r="AD272" s="21">
        <f t="shared" si="119"/>
        <v>20.94239869238816</v>
      </c>
      <c r="AE272" s="21">
        <f t="shared" si="121"/>
        <v>27.10022556140447</v>
      </c>
      <c r="AF272" s="55">
        <f t="shared" si="122"/>
        <v>29.234349132768365</v>
      </c>
      <c r="AG272" s="31">
        <v>24</v>
      </c>
    </row>
    <row r="273" spans="1:33" ht="11.25">
      <c r="A273" s="40">
        <f t="shared" si="123"/>
        <v>40418</v>
      </c>
      <c r="B273" s="39">
        <f t="shared" si="105"/>
        <v>2455436.5</v>
      </c>
      <c r="C273" s="35">
        <f t="shared" si="106"/>
        <v>4116.112588751399</v>
      </c>
      <c r="D273" s="35">
        <f t="shared" si="107"/>
        <v>-0.01632562076168008</v>
      </c>
      <c r="E273" s="34">
        <f t="shared" si="124"/>
        <v>9.371167318082183</v>
      </c>
      <c r="F273" s="34">
        <f t="shared" si="108"/>
        <v>6.756182041975823</v>
      </c>
      <c r="G273" s="34">
        <f t="shared" si="125"/>
        <v>7.412800264411484</v>
      </c>
      <c r="H273" s="34">
        <f t="shared" si="126"/>
        <v>8.108998283407427</v>
      </c>
      <c r="I273" s="34">
        <f t="shared" si="127"/>
        <v>8.87674269940697</v>
      </c>
      <c r="J273" s="34">
        <f t="shared" si="128"/>
        <v>18.772507662737503</v>
      </c>
      <c r="K273" s="53" t="str">
        <f t="shared" si="109"/>
        <v>18h46m</v>
      </c>
      <c r="L273" s="35">
        <f t="shared" si="129"/>
        <v>19.429125885173164</v>
      </c>
      <c r="M273" s="46" t="str">
        <f t="shared" si="110"/>
        <v>19h25m</v>
      </c>
      <c r="N273" s="34">
        <f t="shared" si="130"/>
        <v>20.125323904169107</v>
      </c>
      <c r="O273" s="47" t="str">
        <f t="shared" si="111"/>
        <v>20h7m</v>
      </c>
      <c r="P273" s="35">
        <f t="shared" si="131"/>
        <v>20.89306832016865</v>
      </c>
      <c r="Q273" s="45" t="str">
        <f t="shared" si="112"/>
        <v>20h53m</v>
      </c>
      <c r="R273" s="34">
        <f t="shared" si="113"/>
        <v>6.246514601186062</v>
      </c>
      <c r="S273" s="51" t="str">
        <f t="shared" si="114"/>
        <v>6,2h</v>
      </c>
      <c r="T273" s="34">
        <f t="shared" si="132"/>
        <v>3.13958292135471</v>
      </c>
      <c r="U273" s="45" t="str">
        <f t="shared" si="115"/>
        <v>3h8m</v>
      </c>
      <c r="V273" s="35">
        <f t="shared" si="133"/>
        <v>3.907327337354253</v>
      </c>
      <c r="W273" s="47" t="str">
        <f t="shared" si="116"/>
        <v>3h54m</v>
      </c>
      <c r="X273" s="35">
        <f t="shared" si="134"/>
        <v>4.603525356350197</v>
      </c>
      <c r="Y273" s="46" t="str">
        <f t="shared" si="117"/>
        <v>4h36m</v>
      </c>
      <c r="Z273" s="34">
        <f t="shared" si="135"/>
        <v>5.260143578785858</v>
      </c>
      <c r="AA273" s="48" t="str">
        <f t="shared" si="118"/>
        <v>5h15m</v>
      </c>
      <c r="AB273" s="60"/>
      <c r="AC273" s="21">
        <f t="shared" si="120"/>
        <v>18.772507662737503</v>
      </c>
      <c r="AD273" s="21">
        <f t="shared" si="119"/>
        <v>20.89306832016865</v>
      </c>
      <c r="AE273" s="21">
        <f t="shared" si="121"/>
        <v>27.13958292135471</v>
      </c>
      <c r="AF273" s="55">
        <f t="shared" si="122"/>
        <v>29.260143578785858</v>
      </c>
      <c r="AG273" s="31">
        <v>24</v>
      </c>
    </row>
    <row r="274" spans="1:33" ht="11.25">
      <c r="A274" s="40">
        <f t="shared" si="123"/>
        <v>40419</v>
      </c>
      <c r="B274" s="39">
        <f t="shared" si="105"/>
        <v>2455437.5</v>
      </c>
      <c r="C274" s="35">
        <f t="shared" si="106"/>
        <v>4117.098236103</v>
      </c>
      <c r="D274" s="35">
        <f t="shared" si="107"/>
        <v>-0.011226185991627584</v>
      </c>
      <c r="E274" s="34">
        <f t="shared" si="124"/>
        <v>8.999312655418436</v>
      </c>
      <c r="F274" s="34">
        <f t="shared" si="108"/>
        <v>6.7252862965811016</v>
      </c>
      <c r="G274" s="34">
        <f t="shared" si="125"/>
        <v>7.379632022942305</v>
      </c>
      <c r="H274" s="34">
        <f t="shared" si="126"/>
        <v>8.07195807700583</v>
      </c>
      <c r="I274" s="34">
        <f t="shared" si="127"/>
        <v>8.832748390676</v>
      </c>
      <c r="J274" s="34">
        <f t="shared" si="128"/>
        <v>18.73651248257273</v>
      </c>
      <c r="K274" s="53" t="str">
        <f t="shared" si="109"/>
        <v>18h44m</v>
      </c>
      <c r="L274" s="35">
        <f t="shared" si="129"/>
        <v>19.39085820893393</v>
      </c>
      <c r="M274" s="46" t="str">
        <f t="shared" si="110"/>
        <v>19h23m</v>
      </c>
      <c r="N274" s="34">
        <f t="shared" si="130"/>
        <v>20.08318426299746</v>
      </c>
      <c r="O274" s="47" t="str">
        <f t="shared" si="111"/>
        <v>20h4m</v>
      </c>
      <c r="P274" s="35">
        <f t="shared" si="131"/>
        <v>20.84397457666763</v>
      </c>
      <c r="Q274" s="45" t="str">
        <f t="shared" si="112"/>
        <v>20h50m</v>
      </c>
      <c r="R274" s="34">
        <f t="shared" si="113"/>
        <v>6.334503218647997</v>
      </c>
      <c r="S274" s="51" t="str">
        <f t="shared" si="114"/>
        <v>6,3h</v>
      </c>
      <c r="T274" s="34">
        <f t="shared" si="132"/>
        <v>3.178477795315627</v>
      </c>
      <c r="U274" s="45" t="str">
        <f t="shared" si="115"/>
        <v>3h10m</v>
      </c>
      <c r="V274" s="35">
        <f t="shared" si="133"/>
        <v>3.939268108985798</v>
      </c>
      <c r="W274" s="47" t="str">
        <f t="shared" si="116"/>
        <v>3h56m</v>
      </c>
      <c r="X274" s="35">
        <f t="shared" si="134"/>
        <v>4.631594163049322</v>
      </c>
      <c r="Y274" s="46" t="str">
        <f t="shared" si="117"/>
        <v>4h37m</v>
      </c>
      <c r="Z274" s="34">
        <f t="shared" si="135"/>
        <v>5.285939889410526</v>
      </c>
      <c r="AA274" s="48" t="str">
        <f t="shared" si="118"/>
        <v>5h17m</v>
      </c>
      <c r="AB274" s="60"/>
      <c r="AC274" s="21">
        <f t="shared" si="120"/>
        <v>18.73651248257273</v>
      </c>
      <c r="AD274" s="21">
        <f t="shared" si="119"/>
        <v>20.84397457666763</v>
      </c>
      <c r="AE274" s="21">
        <f t="shared" si="121"/>
        <v>27.178477795315626</v>
      </c>
      <c r="AF274" s="55">
        <f t="shared" si="122"/>
        <v>29.285939889410525</v>
      </c>
      <c r="AG274" s="31">
        <v>24</v>
      </c>
    </row>
    <row r="275" spans="1:33" ht="11.25">
      <c r="A275" s="40">
        <f t="shared" si="123"/>
        <v>40420</v>
      </c>
      <c r="B275" s="39">
        <f t="shared" si="105"/>
        <v>2455438.5</v>
      </c>
      <c r="C275" s="35">
        <f t="shared" si="106"/>
        <v>4118.083883454599</v>
      </c>
      <c r="D275" s="35">
        <f t="shared" si="107"/>
        <v>-0.00601877026578767</v>
      </c>
      <c r="E275" s="34">
        <f t="shared" si="124"/>
        <v>8.624798334478154</v>
      </c>
      <c r="F275" s="34">
        <f t="shared" si="108"/>
        <v>6.694282013962265</v>
      </c>
      <c r="G275" s="34">
        <f t="shared" si="125"/>
        <v>7.346433157603855</v>
      </c>
      <c r="H275" s="34">
        <f t="shared" si="126"/>
        <v>8.03500846170639</v>
      </c>
      <c r="I275" s="34">
        <f t="shared" si="127"/>
        <v>8.789099703873024</v>
      </c>
      <c r="J275" s="34">
        <f t="shared" si="128"/>
        <v>18.70030078422805</v>
      </c>
      <c r="K275" s="53" t="str">
        <f t="shared" si="109"/>
        <v>18h42m</v>
      </c>
      <c r="L275" s="35">
        <f t="shared" si="129"/>
        <v>19.35245192786964</v>
      </c>
      <c r="M275" s="46" t="str">
        <f t="shared" si="110"/>
        <v>19h21m</v>
      </c>
      <c r="N275" s="34">
        <f t="shared" si="130"/>
        <v>20.041027231972176</v>
      </c>
      <c r="O275" s="47" t="str">
        <f t="shared" si="111"/>
        <v>20h2m</v>
      </c>
      <c r="P275" s="35">
        <f t="shared" si="131"/>
        <v>20.79511847413881</v>
      </c>
      <c r="Q275" s="45" t="str">
        <f t="shared" si="112"/>
        <v>20h47m</v>
      </c>
      <c r="R275" s="34">
        <f t="shared" si="113"/>
        <v>6.421800592253954</v>
      </c>
      <c r="S275" s="51" t="str">
        <f t="shared" si="114"/>
        <v>6,4h</v>
      </c>
      <c r="T275" s="34">
        <f t="shared" si="132"/>
        <v>3.2169190663927636</v>
      </c>
      <c r="U275" s="45" t="str">
        <f t="shared" si="115"/>
        <v>3h13m</v>
      </c>
      <c r="V275" s="35">
        <f t="shared" si="133"/>
        <v>3.9710103085593977</v>
      </c>
      <c r="W275" s="47" t="str">
        <f t="shared" si="116"/>
        <v>3h58m</v>
      </c>
      <c r="X275" s="35">
        <f t="shared" si="134"/>
        <v>4.659585612661933</v>
      </c>
      <c r="Y275" s="46" t="str">
        <f t="shared" si="117"/>
        <v>4h39m</v>
      </c>
      <c r="Z275" s="34">
        <f t="shared" si="135"/>
        <v>5.311736756303522</v>
      </c>
      <c r="AA275" s="48" t="str">
        <f t="shared" si="118"/>
        <v>5h18m</v>
      </c>
      <c r="AB275" s="60"/>
      <c r="AC275" s="21">
        <f t="shared" si="120"/>
        <v>18.70030078422805</v>
      </c>
      <c r="AD275" s="21">
        <f t="shared" si="119"/>
        <v>20.79511847413881</v>
      </c>
      <c r="AE275" s="21">
        <f t="shared" si="121"/>
        <v>27.216919066392762</v>
      </c>
      <c r="AF275" s="55">
        <f t="shared" si="122"/>
        <v>29.31173675630352</v>
      </c>
      <c r="AG275" s="31">
        <v>24</v>
      </c>
    </row>
    <row r="276" spans="1:33" ht="11.25">
      <c r="A276" s="40">
        <f t="shared" si="123"/>
        <v>40421</v>
      </c>
      <c r="B276" s="39">
        <f t="shared" si="105"/>
        <v>2455439.5</v>
      </c>
      <c r="C276" s="35">
        <f t="shared" si="106"/>
        <v>4119.0695308061995</v>
      </c>
      <c r="D276" s="35">
        <f t="shared" si="107"/>
        <v>-0.0007084770954623486</v>
      </c>
      <c r="E276" s="34">
        <f t="shared" si="124"/>
        <v>8.247735039282624</v>
      </c>
      <c r="F276" s="34">
        <f t="shared" si="108"/>
        <v>6.6631752688035615</v>
      </c>
      <c r="G276" s="34">
        <f t="shared" si="125"/>
        <v>7.313210112624713</v>
      </c>
      <c r="H276" s="34">
        <f t="shared" si="126"/>
        <v>7.9981545751685506</v>
      </c>
      <c r="I276" s="34">
        <f t="shared" si="127"/>
        <v>8.745792922645926</v>
      </c>
      <c r="J276" s="34">
        <f t="shared" si="128"/>
        <v>18.663883745899025</v>
      </c>
      <c r="K276" s="53" t="str">
        <f t="shared" si="109"/>
        <v>18h39m</v>
      </c>
      <c r="L276" s="35">
        <f t="shared" si="129"/>
        <v>19.313918589720174</v>
      </c>
      <c r="M276" s="46" t="str">
        <f t="shared" si="110"/>
        <v>19h18m</v>
      </c>
      <c r="N276" s="34">
        <f t="shared" si="130"/>
        <v>19.99886305226401</v>
      </c>
      <c r="O276" s="47" t="str">
        <f t="shared" si="111"/>
        <v>19h59m</v>
      </c>
      <c r="P276" s="35">
        <f t="shared" si="131"/>
        <v>20.746501399741387</v>
      </c>
      <c r="Q276" s="45" t="str">
        <f t="shared" si="112"/>
        <v>20h44m</v>
      </c>
      <c r="R276" s="34">
        <f t="shared" si="113"/>
        <v>6.5084141547081495</v>
      </c>
      <c r="S276" s="51" t="str">
        <f t="shared" si="114"/>
        <v>6,5h</v>
      </c>
      <c r="T276" s="34">
        <f t="shared" si="132"/>
        <v>3.2549155544495365</v>
      </c>
      <c r="U276" s="45" t="str">
        <f t="shared" si="115"/>
        <v>3h15m</v>
      </c>
      <c r="V276" s="35">
        <f t="shared" si="133"/>
        <v>4.002553901926912</v>
      </c>
      <c r="W276" s="47" t="str">
        <f t="shared" si="116"/>
        <v>4h0m</v>
      </c>
      <c r="X276" s="35">
        <f t="shared" si="134"/>
        <v>4.687498364470749</v>
      </c>
      <c r="Y276" s="46" t="str">
        <f t="shared" si="117"/>
        <v>4h41m</v>
      </c>
      <c r="Z276" s="34">
        <f t="shared" si="135"/>
        <v>5.337533208291901</v>
      </c>
      <c r="AA276" s="48" t="str">
        <f t="shared" si="118"/>
        <v>5h20m</v>
      </c>
      <c r="AB276" s="60"/>
      <c r="AC276" s="21">
        <f t="shared" si="120"/>
        <v>18.663883745899025</v>
      </c>
      <c r="AD276" s="21">
        <f t="shared" si="119"/>
        <v>20.746501399741387</v>
      </c>
      <c r="AE276" s="21">
        <f t="shared" si="121"/>
        <v>27.254915554449536</v>
      </c>
      <c r="AF276" s="55">
        <f t="shared" si="122"/>
        <v>29.3375332082919</v>
      </c>
      <c r="AG276" s="31">
        <v>24</v>
      </c>
    </row>
    <row r="277" spans="1:33" ht="11.25">
      <c r="A277" s="40">
        <f t="shared" si="123"/>
        <v>40422</v>
      </c>
      <c r="B277" s="39">
        <f t="shared" si="105"/>
        <v>2455440.5</v>
      </c>
      <c r="C277" s="35">
        <f t="shared" si="106"/>
        <v>4120.0551781578</v>
      </c>
      <c r="D277" s="35">
        <f t="shared" si="107"/>
        <v>0.004699439903276246</v>
      </c>
      <c r="E277" s="34">
        <f t="shared" si="124"/>
        <v>8.134135641486127</v>
      </c>
      <c r="F277" s="34">
        <f t="shared" si="108"/>
        <v>6.653824151587888</v>
      </c>
      <c r="G277" s="34">
        <f t="shared" si="125"/>
        <v>7.303239418959944</v>
      </c>
      <c r="H277" s="34">
        <f t="shared" si="126"/>
        <v>7.987117813394203</v>
      </c>
      <c r="I277" s="34">
        <f t="shared" si="127"/>
        <v>8.732867029485059</v>
      </c>
      <c r="J277" s="34">
        <f t="shared" si="128"/>
        <v>18.64912471168461</v>
      </c>
      <c r="K277" s="53" t="str">
        <f t="shared" si="109"/>
        <v>18h38m</v>
      </c>
      <c r="L277" s="35">
        <f t="shared" si="129"/>
        <v>19.298539979056667</v>
      </c>
      <c r="M277" s="46" t="str">
        <f t="shared" si="110"/>
        <v>19h17m</v>
      </c>
      <c r="N277" s="34">
        <f t="shared" si="130"/>
        <v>19.982418373490926</v>
      </c>
      <c r="O277" s="47" t="str">
        <f t="shared" si="111"/>
        <v>19h58m</v>
      </c>
      <c r="P277" s="35">
        <f t="shared" si="131"/>
        <v>20.72816758958178</v>
      </c>
      <c r="Q277" s="45" t="str">
        <f t="shared" si="112"/>
        <v>20h43m</v>
      </c>
      <c r="R277" s="34">
        <f t="shared" si="113"/>
        <v>6.534265941029886</v>
      </c>
      <c r="S277" s="51" t="str">
        <f t="shared" si="114"/>
        <v>6,5h</v>
      </c>
      <c r="T277" s="34">
        <f t="shared" si="132"/>
        <v>3.2624335306116654</v>
      </c>
      <c r="U277" s="45" t="str">
        <f t="shared" si="115"/>
        <v>3h15m</v>
      </c>
      <c r="V277" s="35">
        <f t="shared" si="133"/>
        <v>4.008182746702521</v>
      </c>
      <c r="W277" s="47" t="str">
        <f t="shared" si="116"/>
        <v>4h0m</v>
      </c>
      <c r="X277" s="35">
        <f t="shared" si="134"/>
        <v>4.69206114113678</v>
      </c>
      <c r="Y277" s="46" t="str">
        <f t="shared" si="117"/>
        <v>4h41m</v>
      </c>
      <c r="Z277" s="34">
        <f t="shared" si="135"/>
        <v>5.341476408508836</v>
      </c>
      <c r="AA277" s="48" t="str">
        <f t="shared" si="118"/>
        <v>5h20m</v>
      </c>
      <c r="AB277" s="60"/>
      <c r="AC277" s="21">
        <f t="shared" si="120"/>
        <v>18.64912471168461</v>
      </c>
      <c r="AD277" s="21">
        <f t="shared" si="119"/>
        <v>20.72816758958178</v>
      </c>
      <c r="AE277" s="21">
        <f t="shared" si="121"/>
        <v>27.262433530611666</v>
      </c>
      <c r="AF277" s="55">
        <f t="shared" si="122"/>
        <v>29.341476408508836</v>
      </c>
      <c r="AG277" s="31">
        <v>24</v>
      </c>
    </row>
    <row r="278" spans="1:33" ht="11.25">
      <c r="A278" s="40">
        <f t="shared" si="123"/>
        <v>40423</v>
      </c>
      <c r="B278" s="39">
        <f t="shared" si="105"/>
        <v>2455441.5</v>
      </c>
      <c r="C278" s="35">
        <f t="shared" si="106"/>
        <v>4121.0408255094</v>
      </c>
      <c r="D278" s="35">
        <f t="shared" si="107"/>
        <v>0.010199582922582016</v>
      </c>
      <c r="E278" s="34">
        <f t="shared" si="124"/>
        <v>7.753925387154005</v>
      </c>
      <c r="F278" s="34">
        <f t="shared" si="108"/>
        <v>6.622593000754966</v>
      </c>
      <c r="G278" s="34">
        <f t="shared" si="125"/>
        <v>7.26999419760763</v>
      </c>
      <c r="H278" s="34">
        <f t="shared" si="126"/>
        <v>7.950395646991868</v>
      </c>
      <c r="I278" s="34">
        <f t="shared" si="127"/>
        <v>8.689999500390769</v>
      </c>
      <c r="J278" s="34">
        <f t="shared" si="128"/>
        <v>18.612393417832386</v>
      </c>
      <c r="K278" s="53" t="str">
        <f t="shared" si="109"/>
        <v>18h36m</v>
      </c>
      <c r="L278" s="35">
        <f t="shared" si="129"/>
        <v>19.25979461468505</v>
      </c>
      <c r="M278" s="46" t="str">
        <f t="shared" si="110"/>
        <v>19h15m</v>
      </c>
      <c r="N278" s="34">
        <f t="shared" si="130"/>
        <v>19.940196064069287</v>
      </c>
      <c r="O278" s="47" t="str">
        <f t="shared" si="111"/>
        <v>19h56m</v>
      </c>
      <c r="P278" s="35">
        <f t="shared" si="131"/>
        <v>20.679799917468188</v>
      </c>
      <c r="Q278" s="45" t="str">
        <f t="shared" si="112"/>
        <v>20h40m</v>
      </c>
      <c r="R278" s="34">
        <f t="shared" si="113"/>
        <v>6.620000999218462</v>
      </c>
      <c r="S278" s="51" t="str">
        <f t="shared" si="114"/>
        <v>6,6h</v>
      </c>
      <c r="T278" s="34">
        <f t="shared" si="132"/>
        <v>3.299800916686649</v>
      </c>
      <c r="U278" s="45" t="str">
        <f t="shared" si="115"/>
        <v>3h17m</v>
      </c>
      <c r="V278" s="35">
        <f t="shared" si="133"/>
        <v>4.039404770085549</v>
      </c>
      <c r="W278" s="47" t="str">
        <f t="shared" si="116"/>
        <v>4h2m</v>
      </c>
      <c r="X278" s="35">
        <f t="shared" si="134"/>
        <v>4.719806219469787</v>
      </c>
      <c r="Y278" s="46" t="str">
        <f t="shared" si="117"/>
        <v>4h43m</v>
      </c>
      <c r="Z278" s="34">
        <f t="shared" si="135"/>
        <v>5.367207416322452</v>
      </c>
      <c r="AA278" s="48" t="str">
        <f t="shared" si="118"/>
        <v>5h22m</v>
      </c>
      <c r="AB278" s="60"/>
      <c r="AC278" s="21">
        <f t="shared" si="120"/>
        <v>18.612393417832386</v>
      </c>
      <c r="AD278" s="21">
        <f t="shared" si="119"/>
        <v>20.679799917468188</v>
      </c>
      <c r="AE278" s="21">
        <f t="shared" si="121"/>
        <v>27.29980091668665</v>
      </c>
      <c r="AF278" s="55">
        <f t="shared" si="122"/>
        <v>29.36720741632245</v>
      </c>
      <c r="AG278" s="31">
        <v>24</v>
      </c>
    </row>
    <row r="279" spans="1:33" ht="11.25">
      <c r="A279" s="40">
        <f t="shared" si="123"/>
        <v>40424</v>
      </c>
      <c r="B279" s="39">
        <f t="shared" si="105"/>
        <v>2455442.5</v>
      </c>
      <c r="C279" s="35">
        <f t="shared" si="106"/>
        <v>4122.026472860999</v>
      </c>
      <c r="D279" s="35">
        <f t="shared" si="107"/>
        <v>0.01578641605496104</v>
      </c>
      <c r="E279" s="34">
        <f t="shared" si="124"/>
        <v>7.371423536494374</v>
      </c>
      <c r="F279" s="34">
        <f t="shared" si="108"/>
        <v>6.591272708727099</v>
      </c>
      <c r="G279" s="34">
        <f t="shared" si="125"/>
        <v>7.2367387628249675</v>
      </c>
      <c r="H279" s="34">
        <f t="shared" si="126"/>
        <v>7.913780104437715</v>
      </c>
      <c r="I279" s="34">
        <f t="shared" si="127"/>
        <v>8.647466072988102</v>
      </c>
      <c r="J279" s="34">
        <f t="shared" si="128"/>
        <v>18.57548629267214</v>
      </c>
      <c r="K279" s="53" t="str">
        <f t="shared" si="109"/>
        <v>18h34m</v>
      </c>
      <c r="L279" s="35">
        <f t="shared" si="129"/>
        <v>19.220952346770005</v>
      </c>
      <c r="M279" s="46" t="str">
        <f t="shared" si="110"/>
        <v>19h13m</v>
      </c>
      <c r="N279" s="34">
        <f t="shared" si="130"/>
        <v>19.897993688382755</v>
      </c>
      <c r="O279" s="47" t="str">
        <f t="shared" si="111"/>
        <v>19h53m</v>
      </c>
      <c r="P279" s="35">
        <f t="shared" si="131"/>
        <v>20.63167965693314</v>
      </c>
      <c r="Q279" s="45" t="str">
        <f t="shared" si="112"/>
        <v>20h37m</v>
      </c>
      <c r="R279" s="34">
        <f t="shared" si="113"/>
        <v>6.705067854023795</v>
      </c>
      <c r="S279" s="51" t="str">
        <f t="shared" si="114"/>
        <v>6,7h</v>
      </c>
      <c r="T279" s="34">
        <f t="shared" si="132"/>
        <v>3.3367475109569367</v>
      </c>
      <c r="U279" s="45" t="str">
        <f t="shared" si="115"/>
        <v>3h20m</v>
      </c>
      <c r="V279" s="35">
        <f t="shared" si="133"/>
        <v>4.070433479507323</v>
      </c>
      <c r="W279" s="47" t="str">
        <f t="shared" si="116"/>
        <v>4h4m</v>
      </c>
      <c r="X279" s="35">
        <f t="shared" si="134"/>
        <v>4.747474821120071</v>
      </c>
      <c r="Y279" s="46" t="str">
        <f t="shared" si="117"/>
        <v>4h44m</v>
      </c>
      <c r="Z279" s="34">
        <f t="shared" si="135"/>
        <v>5.392940875217939</v>
      </c>
      <c r="AA279" s="48" t="str">
        <f t="shared" si="118"/>
        <v>5h23m</v>
      </c>
      <c r="AB279" s="60"/>
      <c r="AC279" s="21">
        <f t="shared" si="120"/>
        <v>18.57548629267214</v>
      </c>
      <c r="AD279" s="21">
        <f t="shared" si="119"/>
        <v>20.63167965693314</v>
      </c>
      <c r="AE279" s="21">
        <f t="shared" si="121"/>
        <v>27.336747510956936</v>
      </c>
      <c r="AF279" s="55">
        <f t="shared" si="122"/>
        <v>29.39294087521794</v>
      </c>
      <c r="AG279" s="31">
        <v>24</v>
      </c>
    </row>
    <row r="280" spans="1:33" ht="11.25">
      <c r="A280" s="40">
        <f t="shared" si="123"/>
        <v>40425</v>
      </c>
      <c r="B280" s="39">
        <f t="shared" si="105"/>
        <v>2455443.5</v>
      </c>
      <c r="C280" s="35">
        <f t="shared" si="106"/>
        <v>4123.012120212599</v>
      </c>
      <c r="D280" s="35">
        <f t="shared" si="107"/>
        <v>0.021454271557445392</v>
      </c>
      <c r="E280" s="34">
        <f t="shared" si="124"/>
        <v>6.986743134164254</v>
      </c>
      <c r="F280" s="34">
        <f t="shared" si="108"/>
        <v>6.559868801549284</v>
      </c>
      <c r="G280" s="34">
        <f t="shared" si="125"/>
        <v>7.203478839894748</v>
      </c>
      <c r="H280" s="34">
        <f t="shared" si="126"/>
        <v>7.8772755564537675</v>
      </c>
      <c r="I280" s="34">
        <f t="shared" si="127"/>
        <v>8.605263645563387</v>
      </c>
      <c r="J280" s="34">
        <f t="shared" si="128"/>
        <v>18.53841452999184</v>
      </c>
      <c r="K280" s="53" t="str">
        <f t="shared" si="109"/>
        <v>18h32m</v>
      </c>
      <c r="L280" s="35">
        <f t="shared" si="129"/>
        <v>19.182024568337305</v>
      </c>
      <c r="M280" s="46" t="str">
        <f t="shared" si="110"/>
        <v>19h10m</v>
      </c>
      <c r="N280" s="34">
        <f t="shared" si="130"/>
        <v>19.855821284896322</v>
      </c>
      <c r="O280" s="47" t="str">
        <f t="shared" si="111"/>
        <v>19h51m</v>
      </c>
      <c r="P280" s="35">
        <f t="shared" si="131"/>
        <v>20.58380937400594</v>
      </c>
      <c r="Q280" s="45" t="str">
        <f t="shared" si="112"/>
        <v>20h35m</v>
      </c>
      <c r="R280" s="34">
        <f t="shared" si="113"/>
        <v>6.789472708873227</v>
      </c>
      <c r="S280" s="51" t="str">
        <f t="shared" si="114"/>
        <v>6,8h</v>
      </c>
      <c r="T280" s="34">
        <f t="shared" si="132"/>
        <v>3.373282082879168</v>
      </c>
      <c r="U280" s="45" t="str">
        <f t="shared" si="115"/>
        <v>3h22m</v>
      </c>
      <c r="V280" s="35">
        <f t="shared" si="133"/>
        <v>4.101270171988787</v>
      </c>
      <c r="W280" s="47" t="str">
        <f t="shared" si="116"/>
        <v>4h6m</v>
      </c>
      <c r="X280" s="35">
        <f t="shared" si="134"/>
        <v>4.775066888547807</v>
      </c>
      <c r="Y280" s="46" t="str">
        <f t="shared" si="117"/>
        <v>4h46m</v>
      </c>
      <c r="Z280" s="34">
        <f t="shared" si="135"/>
        <v>5.418676926893271</v>
      </c>
      <c r="AA280" s="48" t="str">
        <f t="shared" si="118"/>
        <v>5h25m</v>
      </c>
      <c r="AB280" s="60"/>
      <c r="AC280" s="21">
        <f t="shared" si="120"/>
        <v>18.53841452999184</v>
      </c>
      <c r="AD280" s="21">
        <f t="shared" si="119"/>
        <v>20.58380937400594</v>
      </c>
      <c r="AE280" s="21">
        <f t="shared" si="121"/>
        <v>27.373282082879168</v>
      </c>
      <c r="AF280" s="55">
        <f t="shared" si="122"/>
        <v>29.41867692689327</v>
      </c>
      <c r="AG280" s="31">
        <v>24</v>
      </c>
    </row>
    <row r="281" spans="1:33" ht="11.25">
      <c r="A281" s="40">
        <f t="shared" si="123"/>
        <v>40426</v>
      </c>
      <c r="B281" s="39">
        <f t="shared" si="105"/>
        <v>2455444.5</v>
      </c>
      <c r="C281" s="35">
        <f t="shared" si="106"/>
        <v>4123.997767564199</v>
      </c>
      <c r="D281" s="35">
        <f t="shared" si="107"/>
        <v>0.02719735628041325</v>
      </c>
      <c r="E281" s="34">
        <f t="shared" si="124"/>
        <v>6.599997868670221</v>
      </c>
      <c r="F281" s="34">
        <f t="shared" si="108"/>
        <v>6.5283866547115945</v>
      </c>
      <c r="G281" s="34">
        <f t="shared" si="125"/>
        <v>7.1702199588454505</v>
      </c>
      <c r="H281" s="34">
        <f t="shared" si="126"/>
        <v>7.84088617170041</v>
      </c>
      <c r="I281" s="34">
        <f t="shared" si="127"/>
        <v>8.56338927663904</v>
      </c>
      <c r="J281" s="34">
        <f t="shared" si="128"/>
        <v>18.501189298431182</v>
      </c>
      <c r="K281" s="53" t="str">
        <f t="shared" si="109"/>
        <v>18h30m</v>
      </c>
      <c r="L281" s="35">
        <f t="shared" si="129"/>
        <v>19.143022602565036</v>
      </c>
      <c r="M281" s="46" t="str">
        <f t="shared" si="110"/>
        <v>19h8m</v>
      </c>
      <c r="N281" s="34">
        <f t="shared" si="130"/>
        <v>19.813688815419997</v>
      </c>
      <c r="O281" s="47" t="str">
        <f t="shared" si="111"/>
        <v>19h48m</v>
      </c>
      <c r="P281" s="35">
        <f t="shared" si="131"/>
        <v>20.536191920358625</v>
      </c>
      <c r="Q281" s="45" t="str">
        <f t="shared" si="112"/>
        <v>20h32m</v>
      </c>
      <c r="R281" s="34">
        <f t="shared" si="113"/>
        <v>6.873221446721922</v>
      </c>
      <c r="S281" s="51" t="str">
        <f t="shared" si="114"/>
        <v>6,9h</v>
      </c>
      <c r="T281" s="34">
        <f t="shared" si="132"/>
        <v>3.409413367080547</v>
      </c>
      <c r="U281" s="45" t="str">
        <f t="shared" si="115"/>
        <v>3h24m</v>
      </c>
      <c r="V281" s="35">
        <f t="shared" si="133"/>
        <v>4.131916472019177</v>
      </c>
      <c r="W281" s="47" t="str">
        <f t="shared" si="116"/>
        <v>4h7m</v>
      </c>
      <c r="X281" s="35">
        <f t="shared" si="134"/>
        <v>4.802582684874136</v>
      </c>
      <c r="Y281" s="46" t="str">
        <f t="shared" si="117"/>
        <v>4h48m</v>
      </c>
      <c r="Z281" s="34">
        <f t="shared" si="135"/>
        <v>5.444415989007992</v>
      </c>
      <c r="AA281" s="48" t="str">
        <f t="shared" si="118"/>
        <v>5h26m</v>
      </c>
      <c r="AB281" s="60"/>
      <c r="AC281" s="21">
        <f t="shared" si="120"/>
        <v>18.501189298431182</v>
      </c>
      <c r="AD281" s="21">
        <f t="shared" si="119"/>
        <v>20.536191920358625</v>
      </c>
      <c r="AE281" s="21">
        <f t="shared" si="121"/>
        <v>27.409413367080546</v>
      </c>
      <c r="AF281" s="55">
        <f t="shared" si="122"/>
        <v>29.444415989007993</v>
      </c>
      <c r="AG281" s="31">
        <v>24</v>
      </c>
    </row>
    <row r="282" spans="1:33" ht="11.25">
      <c r="A282" s="40">
        <f t="shared" si="123"/>
        <v>40427</v>
      </c>
      <c r="B282" s="39">
        <f t="shared" si="105"/>
        <v>2455445.5</v>
      </c>
      <c r="C282" s="35">
        <f t="shared" si="106"/>
        <v>4124.9834149158</v>
      </c>
      <c r="D282" s="35">
        <f t="shared" si="107"/>
        <v>0.03300975825361059</v>
      </c>
      <c r="E282" s="34">
        <f t="shared" si="124"/>
        <v>6.211302038768825</v>
      </c>
      <c r="F282" s="34">
        <f t="shared" si="108"/>
        <v>6.4968315006944914</v>
      </c>
      <c r="G282" s="34">
        <f t="shared" si="125"/>
        <v>7.136967464853546</v>
      </c>
      <c r="H282" s="34">
        <f t="shared" si="126"/>
        <v>7.804615930066927</v>
      </c>
      <c r="I282" s="34">
        <f t="shared" si="127"/>
        <v>8.521840175494589</v>
      </c>
      <c r="J282" s="34">
        <f t="shared" si="128"/>
        <v>18.46382174244088</v>
      </c>
      <c r="K282" s="53" t="str">
        <f t="shared" si="109"/>
        <v>18h27m</v>
      </c>
      <c r="L282" s="35">
        <f t="shared" si="129"/>
        <v>19.10395770659994</v>
      </c>
      <c r="M282" s="46" t="str">
        <f t="shared" si="110"/>
        <v>19h6m</v>
      </c>
      <c r="N282" s="34">
        <f t="shared" si="130"/>
        <v>19.771606171813318</v>
      </c>
      <c r="O282" s="47" t="str">
        <f t="shared" si="111"/>
        <v>19h46m</v>
      </c>
      <c r="P282" s="35">
        <f t="shared" si="131"/>
        <v>20.48883041724098</v>
      </c>
      <c r="Q282" s="45" t="str">
        <f t="shared" si="112"/>
        <v>20h29m</v>
      </c>
      <c r="R282" s="34">
        <f t="shared" si="113"/>
        <v>6.956319649010821</v>
      </c>
      <c r="S282" s="51" t="str">
        <f t="shared" si="114"/>
        <v>7h</v>
      </c>
      <c r="T282" s="34">
        <f t="shared" si="132"/>
        <v>3.445150066251801</v>
      </c>
      <c r="U282" s="45" t="str">
        <f t="shared" si="115"/>
        <v>3h26m</v>
      </c>
      <c r="V282" s="35">
        <f t="shared" si="133"/>
        <v>4.1623743116794625</v>
      </c>
      <c r="W282" s="47" t="str">
        <f t="shared" si="116"/>
        <v>4h9m</v>
      </c>
      <c r="X282" s="35">
        <f t="shared" si="134"/>
        <v>4.830022776892843</v>
      </c>
      <c r="Y282" s="46" t="str">
        <f t="shared" si="117"/>
        <v>4h49m</v>
      </c>
      <c r="Z282" s="34">
        <f t="shared" si="135"/>
        <v>5.470158741051898</v>
      </c>
      <c r="AA282" s="48" t="str">
        <f t="shared" si="118"/>
        <v>5h28m</v>
      </c>
      <c r="AB282" s="60"/>
      <c r="AC282" s="21">
        <f t="shared" si="120"/>
        <v>18.46382174244088</v>
      </c>
      <c r="AD282" s="21">
        <f t="shared" si="119"/>
        <v>20.48883041724098</v>
      </c>
      <c r="AE282" s="21">
        <f t="shared" si="121"/>
        <v>27.445150066251802</v>
      </c>
      <c r="AF282" s="55">
        <f t="shared" si="122"/>
        <v>29.470158741051897</v>
      </c>
      <c r="AG282" s="31">
        <v>24</v>
      </c>
    </row>
    <row r="283" spans="1:33" ht="11.25">
      <c r="A283" s="40">
        <f t="shared" si="123"/>
        <v>40428</v>
      </c>
      <c r="B283" s="39">
        <f t="shared" si="105"/>
        <v>2455446.5</v>
      </c>
      <c r="C283" s="35">
        <f t="shared" si="106"/>
        <v>4125.9690622674</v>
      </c>
      <c r="D283" s="35">
        <f t="shared" si="107"/>
        <v>0.038885453421631834</v>
      </c>
      <c r="E283" s="34">
        <f t="shared" si="124"/>
        <v>5.82077051968674</v>
      </c>
      <c r="F283" s="34">
        <f t="shared" si="108"/>
        <v>6.465208436629384</v>
      </c>
      <c r="G283" s="34">
        <f t="shared" si="125"/>
        <v>7.103726528566644</v>
      </c>
      <c r="H283" s="34">
        <f t="shared" si="126"/>
        <v>7.768468635528884</v>
      </c>
      <c r="I283" s="34">
        <f t="shared" si="127"/>
        <v>8.480613693919558</v>
      </c>
      <c r="J283" s="34">
        <f t="shared" si="128"/>
        <v>18.42632298320775</v>
      </c>
      <c r="K283" s="53" t="str">
        <f t="shared" si="109"/>
        <v>18h25m</v>
      </c>
      <c r="L283" s="35">
        <f t="shared" si="129"/>
        <v>19.06484107514501</v>
      </c>
      <c r="M283" s="46" t="str">
        <f t="shared" si="110"/>
        <v>19h3m</v>
      </c>
      <c r="N283" s="34">
        <f t="shared" si="130"/>
        <v>19.729583182107252</v>
      </c>
      <c r="O283" s="47" t="str">
        <f t="shared" si="111"/>
        <v>19h43m</v>
      </c>
      <c r="P283" s="35">
        <f t="shared" si="131"/>
        <v>20.441728240497927</v>
      </c>
      <c r="Q283" s="45" t="str">
        <f t="shared" si="112"/>
        <v>20h26m</v>
      </c>
      <c r="R283" s="34">
        <f t="shared" si="113"/>
        <v>7.038772612160884</v>
      </c>
      <c r="S283" s="51" t="str">
        <f t="shared" si="114"/>
        <v>7h</v>
      </c>
      <c r="T283" s="34">
        <f t="shared" si="132"/>
        <v>3.48050085265881</v>
      </c>
      <c r="U283" s="45" t="str">
        <f t="shared" si="115"/>
        <v>3h28m</v>
      </c>
      <c r="V283" s="35">
        <f t="shared" si="133"/>
        <v>4.1926459110494845</v>
      </c>
      <c r="W283" s="47" t="str">
        <f t="shared" si="116"/>
        <v>4h11m</v>
      </c>
      <c r="X283" s="35">
        <f t="shared" si="134"/>
        <v>4.857388018011725</v>
      </c>
      <c r="Y283" s="46" t="str">
        <f t="shared" si="117"/>
        <v>4h51m</v>
      </c>
      <c r="Z283" s="34">
        <f t="shared" si="135"/>
        <v>5.495906109948985</v>
      </c>
      <c r="AA283" s="48" t="str">
        <f t="shared" si="118"/>
        <v>5h29m</v>
      </c>
      <c r="AB283" s="60"/>
      <c r="AC283" s="21">
        <f t="shared" si="120"/>
        <v>18.42632298320775</v>
      </c>
      <c r="AD283" s="21">
        <f t="shared" si="119"/>
        <v>20.441728240497927</v>
      </c>
      <c r="AE283" s="21">
        <f t="shared" si="121"/>
        <v>27.48050085265881</v>
      </c>
      <c r="AF283" s="55">
        <f t="shared" si="122"/>
        <v>29.495906109948983</v>
      </c>
      <c r="AG283" s="31">
        <v>24</v>
      </c>
    </row>
    <row r="284" spans="1:33" ht="11.25">
      <c r="A284" s="40">
        <f t="shared" si="123"/>
        <v>40429</v>
      </c>
      <c r="B284" s="39">
        <f t="shared" si="105"/>
        <v>2455447.5</v>
      </c>
      <c r="C284" s="35">
        <f t="shared" si="106"/>
        <v>4126.954709619</v>
      </c>
      <c r="D284" s="35">
        <f t="shared" si="107"/>
        <v>0.04481831252092683</v>
      </c>
      <c r="E284" s="34">
        <f t="shared" si="124"/>
        <v>5.428518729170453</v>
      </c>
      <c r="F284" s="34">
        <f t="shared" si="108"/>
        <v>6.433522432061781</v>
      </c>
      <c r="G284" s="34">
        <f t="shared" si="125"/>
        <v>7.070502156339763</v>
      </c>
      <c r="H284" s="34">
        <f t="shared" si="126"/>
        <v>7.732447928591667</v>
      </c>
      <c r="I284" s="34">
        <f t="shared" si="127"/>
        <v>8.439707319065688</v>
      </c>
      <c r="J284" s="34">
        <f t="shared" si="128"/>
        <v>18.388704119540854</v>
      </c>
      <c r="K284" s="53" t="str">
        <f t="shared" si="109"/>
        <v>18h23m</v>
      </c>
      <c r="L284" s="35">
        <f t="shared" si="129"/>
        <v>19.025683843818836</v>
      </c>
      <c r="M284" s="46" t="str">
        <f t="shared" si="110"/>
        <v>19h1m</v>
      </c>
      <c r="N284" s="34">
        <f t="shared" si="130"/>
        <v>19.68762961607074</v>
      </c>
      <c r="O284" s="47" t="str">
        <f t="shared" si="111"/>
        <v>19h41m</v>
      </c>
      <c r="P284" s="35">
        <f t="shared" si="131"/>
        <v>20.394889006544762</v>
      </c>
      <c r="Q284" s="45" t="str">
        <f t="shared" si="112"/>
        <v>20h23m</v>
      </c>
      <c r="R284" s="34">
        <f t="shared" si="113"/>
        <v>7.120585361868623</v>
      </c>
      <c r="S284" s="51" t="str">
        <f t="shared" si="114"/>
        <v>7,1h</v>
      </c>
      <c r="T284" s="34">
        <f t="shared" si="132"/>
        <v>3.5154743684133853</v>
      </c>
      <c r="U284" s="45" t="str">
        <f t="shared" si="115"/>
        <v>3h30m</v>
      </c>
      <c r="V284" s="35">
        <f t="shared" si="133"/>
        <v>4.222733758887406</v>
      </c>
      <c r="W284" s="47" t="str">
        <f t="shared" si="116"/>
        <v>4h13m</v>
      </c>
      <c r="X284" s="35">
        <f t="shared" si="134"/>
        <v>4.8846795311393105</v>
      </c>
      <c r="Y284" s="46" t="str">
        <f t="shared" si="117"/>
        <v>4h53m</v>
      </c>
      <c r="Z284" s="34">
        <f t="shared" si="135"/>
        <v>5.521659255417292</v>
      </c>
      <c r="AA284" s="48" t="str">
        <f t="shared" si="118"/>
        <v>5h31m</v>
      </c>
      <c r="AB284" s="60"/>
      <c r="AC284" s="21">
        <f t="shared" si="120"/>
        <v>18.388704119540854</v>
      </c>
      <c r="AD284" s="21">
        <f t="shared" si="119"/>
        <v>20.394889006544762</v>
      </c>
      <c r="AE284" s="21">
        <f t="shared" si="121"/>
        <v>27.515474368413386</v>
      </c>
      <c r="AF284" s="55">
        <f t="shared" si="122"/>
        <v>29.52165925541729</v>
      </c>
      <c r="AG284" s="31">
        <v>24</v>
      </c>
    </row>
    <row r="285" spans="1:33" ht="11.25">
      <c r="A285" s="40">
        <f t="shared" si="123"/>
        <v>40430</v>
      </c>
      <c r="B285" s="39">
        <f t="shared" si="105"/>
        <v>2455448.5</v>
      </c>
      <c r="C285" s="35">
        <f t="shared" si="106"/>
        <v>4127.940356970599</v>
      </c>
      <c r="D285" s="35">
        <f t="shared" si="107"/>
        <v>0.050802108090313935</v>
      </c>
      <c r="E285" s="34">
        <f t="shared" si="124"/>
        <v>5.034662593375799</v>
      </c>
      <c r="F285" s="34">
        <f t="shared" si="108"/>
        <v>6.401778336805565</v>
      </c>
      <c r="G285" s="34">
        <f t="shared" si="125"/>
        <v>7.037299200378264</v>
      </c>
      <c r="H285" s="34">
        <f t="shared" si="126"/>
        <v>7.696557298338797</v>
      </c>
      <c r="I285" s="34">
        <f t="shared" si="127"/>
        <v>8.399118667281353</v>
      </c>
      <c r="J285" s="34">
        <f t="shared" si="128"/>
        <v>18.35097622871525</v>
      </c>
      <c r="K285" s="53" t="str">
        <f t="shared" si="109"/>
        <v>18h21m</v>
      </c>
      <c r="L285" s="35">
        <f t="shared" si="129"/>
        <v>18.98649709228795</v>
      </c>
      <c r="M285" s="46" t="str">
        <f t="shared" si="110"/>
        <v>18h59m</v>
      </c>
      <c r="N285" s="34">
        <f t="shared" si="130"/>
        <v>19.645755190248483</v>
      </c>
      <c r="O285" s="47" t="str">
        <f t="shared" si="111"/>
        <v>19h38m</v>
      </c>
      <c r="P285" s="35">
        <f t="shared" si="131"/>
        <v>20.34831655919104</v>
      </c>
      <c r="Q285" s="45" t="str">
        <f t="shared" si="112"/>
        <v>20h20m</v>
      </c>
      <c r="R285" s="34">
        <f t="shared" si="113"/>
        <v>7.2017626654372915</v>
      </c>
      <c r="S285" s="51" t="str">
        <f t="shared" si="114"/>
        <v>7,2h</v>
      </c>
      <c r="T285" s="34">
        <f t="shared" si="132"/>
        <v>3.5500792246283326</v>
      </c>
      <c r="U285" s="45" t="str">
        <f t="shared" si="115"/>
        <v>3h33m</v>
      </c>
      <c r="V285" s="35">
        <f t="shared" si="133"/>
        <v>4.25264059357089</v>
      </c>
      <c r="W285" s="47" t="str">
        <f t="shared" si="116"/>
        <v>4h15m</v>
      </c>
      <c r="X285" s="35">
        <f t="shared" si="134"/>
        <v>4.911898691531422</v>
      </c>
      <c r="Y285" s="46" t="str">
        <f t="shared" si="117"/>
        <v>4h54m</v>
      </c>
      <c r="Z285" s="34">
        <f t="shared" si="135"/>
        <v>5.547419555104121</v>
      </c>
      <c r="AA285" s="48" t="str">
        <f t="shared" si="118"/>
        <v>5h32m</v>
      </c>
      <c r="AB285" s="60"/>
      <c r="AC285" s="21">
        <f t="shared" si="120"/>
        <v>18.35097622871525</v>
      </c>
      <c r="AD285" s="21">
        <f t="shared" si="119"/>
        <v>20.34831655919104</v>
      </c>
      <c r="AE285" s="21">
        <f t="shared" si="121"/>
        <v>27.550079224628334</v>
      </c>
      <c r="AF285" s="55">
        <f t="shared" si="122"/>
        <v>29.54741955510412</v>
      </c>
      <c r="AG285" s="31">
        <v>24</v>
      </c>
    </row>
    <row r="286" spans="1:33" ht="11.25">
      <c r="A286" s="40">
        <f t="shared" si="123"/>
        <v>40431</v>
      </c>
      <c r="B286" s="39">
        <f t="shared" si="105"/>
        <v>2455449.5</v>
      </c>
      <c r="C286" s="35">
        <f t="shared" si="106"/>
        <v>4128.926004322199</v>
      </c>
      <c r="D286" s="35">
        <f t="shared" si="107"/>
        <v>0.056830521606780815</v>
      </c>
      <c r="E286" s="34">
        <f t="shared" si="124"/>
        <v>4.639318512607049</v>
      </c>
      <c r="F286" s="34">
        <f t="shared" si="108"/>
        <v>6.369980888877837</v>
      </c>
      <c r="G286" s="34">
        <f t="shared" si="125"/>
        <v>7.004122368781901</v>
      </c>
      <c r="H286" s="34">
        <f t="shared" si="126"/>
        <v>7.660800094102674</v>
      </c>
      <c r="I286" s="34">
        <f t="shared" si="127"/>
        <v>8.35884547882452</v>
      </c>
      <c r="J286" s="34">
        <f t="shared" si="128"/>
        <v>18.313150367271056</v>
      </c>
      <c r="K286" s="53" t="str">
        <f t="shared" si="109"/>
        <v>18h18m</v>
      </c>
      <c r="L286" s="35">
        <f t="shared" si="129"/>
        <v>18.94729184717512</v>
      </c>
      <c r="M286" s="46" t="str">
        <f t="shared" si="110"/>
        <v>18h56m</v>
      </c>
      <c r="N286" s="34">
        <f t="shared" si="130"/>
        <v>19.603969572495895</v>
      </c>
      <c r="O286" s="47" t="str">
        <f t="shared" si="111"/>
        <v>19h36m</v>
      </c>
      <c r="P286" s="35">
        <f t="shared" si="131"/>
        <v>20.30201495721774</v>
      </c>
      <c r="Q286" s="45" t="str">
        <f t="shared" si="112"/>
        <v>20h18m</v>
      </c>
      <c r="R286" s="34">
        <f t="shared" si="113"/>
        <v>7.28230904235096</v>
      </c>
      <c r="S286" s="51" t="str">
        <f t="shared" si="114"/>
        <v>7,3h</v>
      </c>
      <c r="T286" s="34">
        <f t="shared" si="132"/>
        <v>3.5843239995686993</v>
      </c>
      <c r="U286" s="45" t="str">
        <f t="shared" si="115"/>
        <v>3h35m</v>
      </c>
      <c r="V286" s="35">
        <f t="shared" si="133"/>
        <v>4.282369384290545</v>
      </c>
      <c r="W286" s="47" t="str">
        <f t="shared" si="116"/>
        <v>4h16m</v>
      </c>
      <c r="X286" s="35">
        <f t="shared" si="134"/>
        <v>4.939047109611319</v>
      </c>
      <c r="Y286" s="46" t="str">
        <f t="shared" si="117"/>
        <v>4h56m</v>
      </c>
      <c r="Z286" s="34">
        <f t="shared" si="135"/>
        <v>5.573188589515382</v>
      </c>
      <c r="AA286" s="48" t="str">
        <f t="shared" si="118"/>
        <v>5h34m</v>
      </c>
      <c r="AB286" s="60"/>
      <c r="AC286" s="21">
        <f t="shared" si="120"/>
        <v>18.313150367271056</v>
      </c>
      <c r="AD286" s="21">
        <f t="shared" si="119"/>
        <v>20.30201495721774</v>
      </c>
      <c r="AE286" s="21">
        <f t="shared" si="121"/>
        <v>27.5843239995687</v>
      </c>
      <c r="AF286" s="55">
        <f t="shared" si="122"/>
        <v>29.573188589515382</v>
      </c>
      <c r="AG286" s="31">
        <v>24</v>
      </c>
    </row>
    <row r="287" spans="1:33" ht="11.25">
      <c r="A287" s="40">
        <f t="shared" si="123"/>
        <v>40432</v>
      </c>
      <c r="B287" s="39">
        <f t="shared" si="105"/>
        <v>2455450.5</v>
      </c>
      <c r="C287" s="35">
        <f t="shared" si="106"/>
        <v>4129.9116516737995</v>
      </c>
      <c r="D287" s="35">
        <f t="shared" si="107"/>
        <v>0.06289715073811113</v>
      </c>
      <c r="E287" s="34">
        <f t="shared" si="124"/>
        <v>4.242603326915987</v>
      </c>
      <c r="F287" s="34">
        <f t="shared" si="108"/>
        <v>6.3381347225047575</v>
      </c>
      <c r="G287" s="34">
        <f t="shared" si="125"/>
        <v>6.970976235485453</v>
      </c>
      <c r="H287" s="34">
        <f t="shared" si="126"/>
        <v>7.625179536774643</v>
      </c>
      <c r="I287" s="34">
        <f t="shared" si="127"/>
        <v>8.318885613362223</v>
      </c>
      <c r="J287" s="34">
        <f t="shared" si="128"/>
        <v>18.27523757176665</v>
      </c>
      <c r="K287" s="53" t="str">
        <f t="shared" si="109"/>
        <v>18h16m</v>
      </c>
      <c r="L287" s="35">
        <f t="shared" si="129"/>
        <v>18.908079084747342</v>
      </c>
      <c r="M287" s="46" t="str">
        <f t="shared" si="110"/>
        <v>18h54m</v>
      </c>
      <c r="N287" s="34">
        <f t="shared" si="130"/>
        <v>19.562282386036532</v>
      </c>
      <c r="O287" s="47" t="str">
        <f t="shared" si="111"/>
        <v>19h33m</v>
      </c>
      <c r="P287" s="35">
        <f t="shared" si="131"/>
        <v>20.255988462624114</v>
      </c>
      <c r="Q287" s="45" t="str">
        <f t="shared" si="112"/>
        <v>20h15m</v>
      </c>
      <c r="R287" s="34">
        <f t="shared" si="113"/>
        <v>7.362228773275552</v>
      </c>
      <c r="S287" s="51" t="str">
        <f t="shared" si="114"/>
        <v>7,4h</v>
      </c>
      <c r="T287" s="34">
        <f t="shared" si="132"/>
        <v>3.6182172358996656</v>
      </c>
      <c r="U287" s="45" t="str">
        <f t="shared" si="115"/>
        <v>3h37m</v>
      </c>
      <c r="V287" s="35">
        <f t="shared" si="133"/>
        <v>4.311923312487246</v>
      </c>
      <c r="W287" s="47" t="str">
        <f t="shared" si="116"/>
        <v>4h18m</v>
      </c>
      <c r="X287" s="35">
        <f t="shared" si="134"/>
        <v>4.966126613776436</v>
      </c>
      <c r="Y287" s="46" t="str">
        <f t="shared" si="117"/>
        <v>4h57m</v>
      </c>
      <c r="Z287" s="34">
        <f t="shared" si="135"/>
        <v>5.598968126757131</v>
      </c>
      <c r="AA287" s="48" t="str">
        <f t="shared" si="118"/>
        <v>5h35m</v>
      </c>
      <c r="AB287" s="60"/>
      <c r="AC287" s="21">
        <f t="shared" si="120"/>
        <v>18.27523757176665</v>
      </c>
      <c r="AD287" s="21">
        <f t="shared" si="119"/>
        <v>20.255988462624114</v>
      </c>
      <c r="AE287" s="21">
        <f t="shared" si="121"/>
        <v>27.618217235899664</v>
      </c>
      <c r="AF287" s="55">
        <f t="shared" si="122"/>
        <v>29.598968126757132</v>
      </c>
      <c r="AG287" s="31">
        <v>24</v>
      </c>
    </row>
    <row r="288" spans="1:33" ht="11.25">
      <c r="A288" s="40">
        <f t="shared" si="123"/>
        <v>40433</v>
      </c>
      <c r="B288" s="39">
        <f t="shared" si="105"/>
        <v>2455451.5</v>
      </c>
      <c r="C288" s="35">
        <f t="shared" si="106"/>
        <v>4130.8972990254</v>
      </c>
      <c r="D288" s="35">
        <f t="shared" si="107"/>
        <v>0.06899551670396828</v>
      </c>
      <c r="E288" s="34">
        <f t="shared" si="124"/>
        <v>3.8446342815708983</v>
      </c>
      <c r="F288" s="34">
        <f t="shared" si="108"/>
        <v>6.306244376189698</v>
      </c>
      <c r="G288" s="34">
        <f t="shared" si="125"/>
        <v>6.937865250092202</v>
      </c>
      <c r="H288" s="34">
        <f t="shared" si="126"/>
        <v>7.5896987297703085</v>
      </c>
      <c r="I288" s="34">
        <f t="shared" si="127"/>
        <v>8.279237046174703</v>
      </c>
      <c r="J288" s="34">
        <f t="shared" si="128"/>
        <v>18.237248859485728</v>
      </c>
      <c r="K288" s="53" t="str">
        <f t="shared" si="109"/>
        <v>18h14m</v>
      </c>
      <c r="L288" s="35">
        <f t="shared" si="129"/>
        <v>18.868869733388234</v>
      </c>
      <c r="M288" s="46" t="str">
        <f t="shared" si="110"/>
        <v>18h52m</v>
      </c>
      <c r="N288" s="34">
        <f t="shared" si="130"/>
        <v>19.52070321306634</v>
      </c>
      <c r="O288" s="47" t="str">
        <f t="shared" si="111"/>
        <v>19h31m</v>
      </c>
      <c r="P288" s="35">
        <f t="shared" si="131"/>
        <v>20.210241529470736</v>
      </c>
      <c r="Q288" s="45" t="str">
        <f t="shared" si="112"/>
        <v>20h12m</v>
      </c>
      <c r="R288" s="34">
        <f t="shared" si="113"/>
        <v>7.441525907650593</v>
      </c>
      <c r="S288" s="51" t="str">
        <f t="shared" si="114"/>
        <v>7,4h</v>
      </c>
      <c r="T288" s="34">
        <f t="shared" si="132"/>
        <v>3.6517674371213285</v>
      </c>
      <c r="U288" s="45" t="str">
        <f t="shared" si="115"/>
        <v>3h39m</v>
      </c>
      <c r="V288" s="35">
        <f t="shared" si="133"/>
        <v>4.341305753525723</v>
      </c>
      <c r="W288" s="47" t="str">
        <f t="shared" si="116"/>
        <v>4h20m</v>
      </c>
      <c r="X288" s="35">
        <f t="shared" si="134"/>
        <v>4.99313923320383</v>
      </c>
      <c r="Y288" s="46" t="str">
        <f t="shared" si="117"/>
        <v>4h59m</v>
      </c>
      <c r="Z288" s="34">
        <f t="shared" si="135"/>
        <v>5.624760107106334</v>
      </c>
      <c r="AA288" s="48" t="str">
        <f t="shared" si="118"/>
        <v>5h37m</v>
      </c>
      <c r="AB288" s="60"/>
      <c r="AC288" s="21">
        <f t="shared" si="120"/>
        <v>18.237248859485728</v>
      </c>
      <c r="AD288" s="21">
        <f t="shared" si="119"/>
        <v>20.210241529470736</v>
      </c>
      <c r="AE288" s="21">
        <f t="shared" si="121"/>
        <v>27.65176743712133</v>
      </c>
      <c r="AF288" s="55">
        <f t="shared" si="122"/>
        <v>29.624760107106333</v>
      </c>
      <c r="AG288" s="31">
        <v>24</v>
      </c>
    </row>
    <row r="289" spans="1:33" ht="11.25">
      <c r="A289" s="40">
        <f t="shared" si="123"/>
        <v>40434</v>
      </c>
      <c r="B289" s="39">
        <f t="shared" si="105"/>
        <v>2455452.5</v>
      </c>
      <c r="C289" s="35">
        <f t="shared" si="106"/>
        <v>4131.882946377</v>
      </c>
      <c r="D289" s="35">
        <f t="shared" si="107"/>
        <v>0.07511907173663897</v>
      </c>
      <c r="E289" s="34">
        <f t="shared" si="124"/>
        <v>3.445528992406031</v>
      </c>
      <c r="F289" s="34">
        <f t="shared" si="108"/>
        <v>6.274314300835782</v>
      </c>
      <c r="G289" s="34">
        <f t="shared" si="125"/>
        <v>6.904793747597191</v>
      </c>
      <c r="H289" s="34">
        <f t="shared" si="126"/>
        <v>7.554360669665327</v>
      </c>
      <c r="I289" s="34">
        <f t="shared" si="127"/>
        <v>8.23989786499132</v>
      </c>
      <c r="J289" s="34">
        <f t="shared" si="128"/>
        <v>18.199195229099143</v>
      </c>
      <c r="K289" s="53" t="str">
        <f t="shared" si="109"/>
        <v>18h11m</v>
      </c>
      <c r="L289" s="35">
        <f t="shared" si="129"/>
        <v>18.82967467586055</v>
      </c>
      <c r="M289" s="46" t="str">
        <f t="shared" si="110"/>
        <v>18h49m</v>
      </c>
      <c r="N289" s="34">
        <f t="shared" si="130"/>
        <v>19.479241597928688</v>
      </c>
      <c r="O289" s="47" t="str">
        <f t="shared" si="111"/>
        <v>19h28m</v>
      </c>
      <c r="P289" s="35">
        <f t="shared" si="131"/>
        <v>20.16477879325468</v>
      </c>
      <c r="Q289" s="45" t="str">
        <f t="shared" si="112"/>
        <v>20h9m</v>
      </c>
      <c r="R289" s="34">
        <f t="shared" si="113"/>
        <v>7.520204270017361</v>
      </c>
      <c r="S289" s="51" t="str">
        <f t="shared" si="114"/>
        <v>7,5h</v>
      </c>
      <c r="T289" s="34">
        <f t="shared" si="132"/>
        <v>3.684983063272041</v>
      </c>
      <c r="U289" s="45" t="str">
        <f t="shared" si="115"/>
        <v>3h41m</v>
      </c>
      <c r="V289" s="35">
        <f t="shared" si="133"/>
        <v>4.3705202585980345</v>
      </c>
      <c r="W289" s="47" t="str">
        <f t="shared" si="116"/>
        <v>4h22m</v>
      </c>
      <c r="X289" s="35">
        <f t="shared" si="134"/>
        <v>5.02008718066617</v>
      </c>
      <c r="Y289" s="46" t="str">
        <f t="shared" si="117"/>
        <v>5h1m</v>
      </c>
      <c r="Z289" s="34">
        <f t="shared" si="135"/>
        <v>5.65056662742758</v>
      </c>
      <c r="AA289" s="48" t="str">
        <f t="shared" si="118"/>
        <v>5h39m</v>
      </c>
      <c r="AB289" s="60"/>
      <c r="AC289" s="21">
        <f t="shared" si="120"/>
        <v>18.199195229099143</v>
      </c>
      <c r="AD289" s="21">
        <f t="shared" si="119"/>
        <v>20.16477879325468</v>
      </c>
      <c r="AE289" s="21">
        <f t="shared" si="121"/>
        <v>27.684983063272043</v>
      </c>
      <c r="AF289" s="55">
        <f t="shared" si="122"/>
        <v>29.65056662742758</v>
      </c>
      <c r="AG289" s="31">
        <v>24</v>
      </c>
    </row>
    <row r="290" spans="1:33" ht="11.25">
      <c r="A290" s="40">
        <f t="shared" si="123"/>
        <v>40435</v>
      </c>
      <c r="B290" s="39">
        <f aca="true" t="shared" si="136" ref="B290:B353">367*YEAR(A290)-INT((7*(YEAR(A290)+INT((MONTH(A290)+9)/12)))/4)+INT(275*MONTH(A290)/9)+DAY(A290)+1721013.5</f>
        <v>2455453.5</v>
      </c>
      <c r="C290" s="35">
        <f aca="true" t="shared" si="137" ref="C290:C353">(0.779072+0.00273790931*(B290-2451545))*360</f>
        <v>4132.868593728599</v>
      </c>
      <c r="D290" s="35">
        <f aca="true" t="shared" si="138" ref="D290:D353">(-460*SIN(RADIANS(C290+79.5))+592*SIN(RADIANS(2*C290)))/3600</f>
        <v>0.08126120663275205</v>
      </c>
      <c r="E290" s="34">
        <f t="shared" si="124"/>
        <v>3.045405411061226</v>
      </c>
      <c r="F290" s="34">
        <f aca="true" t="shared" si="139" ref="F290:F353">DEGREES(ACOS(-SIN(RADIANS($A$2))*SIN(RADIANS(E290))/(COS(RADIANS($A$2))*COS(RADIANS(E290)))))/360*24</f>
        <v>6.2423488679156485</v>
      </c>
      <c r="G290" s="34">
        <f t="shared" si="125"/>
        <v>6.871765957997825</v>
      </c>
      <c r="H290" s="34">
        <f t="shared" si="126"/>
        <v>7.519168256515904</v>
      </c>
      <c r="I290" s="34">
        <f t="shared" si="127"/>
        <v>8.200866267392888</v>
      </c>
      <c r="J290" s="34">
        <f t="shared" si="128"/>
        <v>18.161087661282895</v>
      </c>
      <c r="K290" s="53" t="str">
        <f aca="true" t="shared" si="140" ref="K290:K353">IF(ISERR(J290),"***",CONCATENATE(INT(J290),"h",INT((J290-INT(J290))*60),"m"))</f>
        <v>18h9m</v>
      </c>
      <c r="L290" s="35">
        <f t="shared" si="129"/>
        <v>18.79050475136507</v>
      </c>
      <c r="M290" s="46" t="str">
        <f aca="true" t="shared" si="141" ref="M290:M353">IF(ISERR(L290),"***",CONCATENATE(INT(L290),"h",INT((L290-INT(L290))*60),"m"))</f>
        <v>18h47m</v>
      </c>
      <c r="N290" s="34">
        <f t="shared" si="130"/>
        <v>19.43790704988315</v>
      </c>
      <c r="O290" s="47" t="str">
        <f aca="true" t="shared" si="142" ref="O290:O353">IF(ISERR(N290),"***",CONCATENATE(INT(N290),"h",INT((N290-INT(N290))*60),"m"))</f>
        <v>19h26m</v>
      </c>
      <c r="P290" s="35">
        <f t="shared" si="131"/>
        <v>20.119605060760136</v>
      </c>
      <c r="Q290" s="45" t="str">
        <f aca="true" t="shared" si="143" ref="Q290:Q353">IF(ISERR(P290),"***",CONCATENATE(INT(P290),"h",INT((P290-INT(P290))*60),"m"))</f>
        <v>20h7m</v>
      </c>
      <c r="R290" s="34">
        <f aca="true" t="shared" si="144" ref="R290:R353">24-P290+T290</f>
        <v>7.5982674652142235</v>
      </c>
      <c r="S290" s="51" t="str">
        <f aca="true" t="shared" si="145" ref="S290:S353">IF(ISERR(R290),"***",CONCATENATE(ROUND(R290,1),"h"))</f>
        <v>7,6h</v>
      </c>
      <c r="T290" s="34">
        <f t="shared" si="132"/>
        <v>3.71787252597436</v>
      </c>
      <c r="U290" s="45" t="str">
        <f aca="true" t="shared" si="146" ref="U290:U353">IF(ISERR(T290),"***",CONCATENATE(INT(T290),"h",INT((T290-INT(T290))*60),"m"))</f>
        <v>3h43m</v>
      </c>
      <c r="V290" s="35">
        <f t="shared" si="133"/>
        <v>4.399570536851344</v>
      </c>
      <c r="W290" s="47" t="str">
        <f aca="true" t="shared" si="147" ref="W290:W353">IF(ISERR(V290),"***",CONCATENATE(INT(V290),"h",INT((V290-INT(V290))*60),"m"))</f>
        <v>4h23m</v>
      </c>
      <c r="X290" s="35">
        <f t="shared" si="134"/>
        <v>5.046972835369423</v>
      </c>
      <c r="Y290" s="46" t="str">
        <f aca="true" t="shared" si="148" ref="Y290:Y353">IF(ISERR(X290),"***",CONCATENATE(INT(X290),"h",INT((X290-INT(X290))*60),"m"))</f>
        <v>5h2m</v>
      </c>
      <c r="Z290" s="34">
        <f t="shared" si="135"/>
        <v>5.676389925451599</v>
      </c>
      <c r="AA290" s="48" t="str">
        <f aca="true" t="shared" si="149" ref="AA290:AA353">IF(ISERR(Z290),"***",CONCATENATE(INT(Z290),"h",INT((Z290-INT(Z290))*60),"m"))</f>
        <v>5h40m</v>
      </c>
      <c r="AB290" s="60"/>
      <c r="AC290" s="21">
        <f t="shared" si="120"/>
        <v>18.161087661282895</v>
      </c>
      <c r="AD290" s="21">
        <f aca="true" t="shared" si="150" ref="AD290:AD353">IF(ISERR(P290),NA(),IF(P290&lt;12,P290+24,P290))</f>
        <v>20.119605060760136</v>
      </c>
      <c r="AE290" s="21">
        <f t="shared" si="121"/>
        <v>27.71787252597436</v>
      </c>
      <c r="AF290" s="55">
        <f t="shared" si="122"/>
        <v>29.6763899254516</v>
      </c>
      <c r="AG290" s="31">
        <v>24</v>
      </c>
    </row>
    <row r="291" spans="1:33" ht="11.25">
      <c r="A291" s="40">
        <f t="shared" si="123"/>
        <v>40436</v>
      </c>
      <c r="B291" s="39">
        <f t="shared" si="136"/>
        <v>2455454.5</v>
      </c>
      <c r="C291" s="35">
        <f t="shared" si="137"/>
        <v>4133.854241080199</v>
      </c>
      <c r="D291" s="35">
        <f t="shared" si="138"/>
        <v>0.08741525838709467</v>
      </c>
      <c r="E291" s="34">
        <f t="shared" si="124"/>
        <v>2.64438179012262</v>
      </c>
      <c r="F291" s="34">
        <f t="shared" si="139"/>
        <v>6.210352377681961</v>
      </c>
      <c r="G291" s="34">
        <f t="shared" si="125"/>
        <v>6.838786015789974</v>
      </c>
      <c r="H291" s="34">
        <f t="shared" si="126"/>
        <v>7.4841243038775715</v>
      </c>
      <c r="I291" s="34">
        <f t="shared" si="127"/>
        <v>8.16214055872221</v>
      </c>
      <c r="J291" s="34">
        <f t="shared" si="128"/>
        <v>18.122937119294868</v>
      </c>
      <c r="K291" s="53" t="str">
        <f t="shared" si="140"/>
        <v>18h7m</v>
      </c>
      <c r="L291" s="35">
        <f t="shared" si="129"/>
        <v>18.75137075740288</v>
      </c>
      <c r="M291" s="46" t="str">
        <f t="shared" si="141"/>
        <v>18h45m</v>
      </c>
      <c r="N291" s="34">
        <f t="shared" si="130"/>
        <v>19.39670904549048</v>
      </c>
      <c r="O291" s="47" t="str">
        <f t="shared" si="142"/>
        <v>19h23m</v>
      </c>
      <c r="P291" s="35">
        <f t="shared" si="131"/>
        <v>20.074725300335118</v>
      </c>
      <c r="Q291" s="45" t="str">
        <f t="shared" si="143"/>
        <v>20h4m</v>
      </c>
      <c r="R291" s="34">
        <f t="shared" si="144"/>
        <v>7.675718882555577</v>
      </c>
      <c r="S291" s="51" t="str">
        <f t="shared" si="145"/>
        <v>7,7h</v>
      </c>
      <c r="T291" s="34">
        <f t="shared" si="132"/>
        <v>3.7504441828906945</v>
      </c>
      <c r="U291" s="45" t="str">
        <f t="shared" si="146"/>
        <v>3h45m</v>
      </c>
      <c r="V291" s="35">
        <f t="shared" si="133"/>
        <v>4.428460437735334</v>
      </c>
      <c r="W291" s="47" t="str">
        <f t="shared" si="147"/>
        <v>4h25m</v>
      </c>
      <c r="X291" s="35">
        <f t="shared" si="134"/>
        <v>5.073798725822932</v>
      </c>
      <c r="Y291" s="46" t="str">
        <f t="shared" si="148"/>
        <v>5h4m</v>
      </c>
      <c r="Z291" s="34">
        <f t="shared" si="135"/>
        <v>5.7022323639309445</v>
      </c>
      <c r="AA291" s="48" t="str">
        <f t="shared" si="149"/>
        <v>5h42m</v>
      </c>
      <c r="AB291" s="60"/>
      <c r="AC291" s="21">
        <f aca="true" t="shared" si="151" ref="AC291:AC354">IF(ISERR(J291&lt;12),NA(),IF(J291&lt;12,J291+24,J291))</f>
        <v>18.122937119294868</v>
      </c>
      <c r="AD291" s="21">
        <f t="shared" si="150"/>
        <v>20.074725300335118</v>
      </c>
      <c r="AE291" s="21">
        <f aca="true" t="shared" si="152" ref="AE291:AE354">IF(ISERR(T291),NA(),IF(T291&lt;12,T291+24,T291))</f>
        <v>27.750444182890696</v>
      </c>
      <c r="AF291" s="55">
        <f aca="true" t="shared" si="153" ref="AF291:AF354">IF(ISERR(Z291&lt;12),NA(),IF(Z291&lt;12,Z291+24,Z291))</f>
        <v>29.702232363930946</v>
      </c>
      <c r="AG291" s="31">
        <v>24</v>
      </c>
    </row>
    <row r="292" spans="1:33" ht="11.25">
      <c r="A292" s="40">
        <f aca="true" t="shared" si="154" ref="A292:A355">A291+1</f>
        <v>40437</v>
      </c>
      <c r="B292" s="39">
        <f t="shared" si="136"/>
        <v>2455455.5</v>
      </c>
      <c r="C292" s="35">
        <f t="shared" si="137"/>
        <v>4134.839888431799</v>
      </c>
      <c r="D292" s="35">
        <f t="shared" si="138"/>
        <v>0.09357451789945559</v>
      </c>
      <c r="E292" s="34">
        <f t="shared" si="124"/>
        <v>2.2425766481741687</v>
      </c>
      <c r="F292" s="34">
        <f t="shared" si="139"/>
        <v>6.178329067412751</v>
      </c>
      <c r="G292" s="34">
        <f t="shared" si="125"/>
        <v>6.805857969348029</v>
      </c>
      <c r="H292" s="34">
        <f t="shared" si="126"/>
        <v>7.449231548534842</v>
      </c>
      <c r="I292" s="34">
        <f t="shared" si="127"/>
        <v>8.123719150450249</v>
      </c>
      <c r="J292" s="34">
        <f t="shared" si="128"/>
        <v>18.084754549513296</v>
      </c>
      <c r="K292" s="53" t="str">
        <f t="shared" si="140"/>
        <v>18h5m</v>
      </c>
      <c r="L292" s="35">
        <f t="shared" si="129"/>
        <v>18.712283451448574</v>
      </c>
      <c r="M292" s="46" t="str">
        <f t="shared" si="141"/>
        <v>18h42m</v>
      </c>
      <c r="N292" s="34">
        <f t="shared" si="130"/>
        <v>19.355657030635385</v>
      </c>
      <c r="O292" s="47" t="str">
        <f t="shared" si="142"/>
        <v>19h21m</v>
      </c>
      <c r="P292" s="35">
        <f t="shared" si="131"/>
        <v>20.030144632550794</v>
      </c>
      <c r="Q292" s="45" t="str">
        <f t="shared" si="143"/>
        <v>20h1m</v>
      </c>
      <c r="R292" s="34">
        <f t="shared" si="144"/>
        <v>7.752561699099502</v>
      </c>
      <c r="S292" s="51" t="str">
        <f t="shared" si="145"/>
        <v>7,8h</v>
      </c>
      <c r="T292" s="34">
        <f t="shared" si="132"/>
        <v>3.7827063316502954</v>
      </c>
      <c r="U292" s="45" t="str">
        <f t="shared" si="146"/>
        <v>3h46m</v>
      </c>
      <c r="V292" s="35">
        <f t="shared" si="133"/>
        <v>4.457193933565703</v>
      </c>
      <c r="W292" s="47" t="str">
        <f t="shared" si="147"/>
        <v>4h27m</v>
      </c>
      <c r="X292" s="35">
        <f t="shared" si="134"/>
        <v>5.100567512752516</v>
      </c>
      <c r="Y292" s="46" t="str">
        <f t="shared" si="148"/>
        <v>5h6m</v>
      </c>
      <c r="Z292" s="34">
        <f t="shared" si="135"/>
        <v>5.728096414687794</v>
      </c>
      <c r="AA292" s="48" t="str">
        <f t="shared" si="149"/>
        <v>5h43m</v>
      </c>
      <c r="AB292" s="60"/>
      <c r="AC292" s="21">
        <f t="shared" si="151"/>
        <v>18.084754549513296</v>
      </c>
      <c r="AD292" s="21">
        <f t="shared" si="150"/>
        <v>20.030144632550794</v>
      </c>
      <c r="AE292" s="21">
        <f t="shared" si="152"/>
        <v>27.782706331650296</v>
      </c>
      <c r="AF292" s="55">
        <f t="shared" si="153"/>
        <v>29.728096414687794</v>
      </c>
      <c r="AG292" s="31">
        <v>24</v>
      </c>
    </row>
    <row r="293" spans="1:33" ht="11.25">
      <c r="A293" s="40">
        <f t="shared" si="154"/>
        <v>40438</v>
      </c>
      <c r="B293" s="39">
        <f t="shared" si="136"/>
        <v>2455456.5</v>
      </c>
      <c r="C293" s="35">
        <f t="shared" si="137"/>
        <v>4135.8255357834</v>
      </c>
      <c r="D293" s="35">
        <f t="shared" si="138"/>
        <v>0.09973223774558494</v>
      </c>
      <c r="E293" s="34">
        <f t="shared" si="124"/>
        <v>1.840108734770672</v>
      </c>
      <c r="F293" s="34">
        <f t="shared" si="139"/>
        <v>6.146283119686272</v>
      </c>
      <c r="G293" s="34">
        <f t="shared" si="125"/>
        <v>6.772985790187887</v>
      </c>
      <c r="H293" s="34">
        <f t="shared" si="126"/>
        <v>7.414492659953714</v>
      </c>
      <c r="I293" s="34">
        <f t="shared" si="127"/>
        <v>8.085600558950826</v>
      </c>
      <c r="J293" s="34">
        <f t="shared" si="128"/>
        <v>18.04655088194069</v>
      </c>
      <c r="K293" s="53" t="str">
        <f t="shared" si="140"/>
        <v>18h2m</v>
      </c>
      <c r="L293" s="35">
        <f t="shared" si="129"/>
        <v>18.673253552442304</v>
      </c>
      <c r="M293" s="46" t="str">
        <f t="shared" si="141"/>
        <v>18h40m</v>
      </c>
      <c r="N293" s="34">
        <f t="shared" si="130"/>
        <v>19.31476042220813</v>
      </c>
      <c r="O293" s="47" t="str">
        <f t="shared" si="142"/>
        <v>19h18m</v>
      </c>
      <c r="P293" s="35">
        <f t="shared" si="131"/>
        <v>19.985868321205242</v>
      </c>
      <c r="Q293" s="45" t="str">
        <f t="shared" si="143"/>
        <v>19h59m</v>
      </c>
      <c r="R293" s="34">
        <f t="shared" si="144"/>
        <v>7.828798882098347</v>
      </c>
      <c r="S293" s="51" t="str">
        <f t="shared" si="145"/>
        <v>7,8h</v>
      </c>
      <c r="T293" s="34">
        <f t="shared" si="132"/>
        <v>3.8146672033035887</v>
      </c>
      <c r="U293" s="45" t="str">
        <f t="shared" si="146"/>
        <v>3h48m</v>
      </c>
      <c r="V293" s="35">
        <f t="shared" si="133"/>
        <v>4.485775102300701</v>
      </c>
      <c r="W293" s="47" t="str">
        <f t="shared" si="147"/>
        <v>4h29m</v>
      </c>
      <c r="X293" s="35">
        <f t="shared" si="134"/>
        <v>5.127281972066528</v>
      </c>
      <c r="Y293" s="46" t="str">
        <f t="shared" si="148"/>
        <v>5h7m</v>
      </c>
      <c r="Z293" s="34">
        <f t="shared" si="135"/>
        <v>5.753984642568143</v>
      </c>
      <c r="AA293" s="48" t="str">
        <f t="shared" si="149"/>
        <v>5h45m</v>
      </c>
      <c r="AB293" s="60"/>
      <c r="AC293" s="21">
        <f t="shared" si="151"/>
        <v>18.04655088194069</v>
      </c>
      <c r="AD293" s="21">
        <f t="shared" si="150"/>
        <v>19.985868321205242</v>
      </c>
      <c r="AE293" s="21">
        <f t="shared" si="152"/>
        <v>27.81466720330359</v>
      </c>
      <c r="AF293" s="55">
        <f t="shared" si="153"/>
        <v>29.753984642568142</v>
      </c>
      <c r="AG293" s="31">
        <v>24</v>
      </c>
    </row>
    <row r="294" spans="1:33" ht="11.25">
      <c r="A294" s="40">
        <f t="shared" si="154"/>
        <v>40439</v>
      </c>
      <c r="B294" s="39">
        <f t="shared" si="136"/>
        <v>2455457.5</v>
      </c>
      <c r="C294" s="35">
        <f t="shared" si="137"/>
        <v>4136.811183135</v>
      </c>
      <c r="D294" s="35">
        <f t="shared" si="138"/>
        <v>0.10588164000296454</v>
      </c>
      <c r="E294" s="34">
        <f t="shared" si="124"/>
        <v>1.4370969953425505</v>
      </c>
      <c r="F294" s="34">
        <f t="shared" si="139"/>
        <v>6.114218670680492</v>
      </c>
      <c r="G294" s="34">
        <f t="shared" si="125"/>
        <v>6.740173382111992</v>
      </c>
      <c r="H294" s="34">
        <f t="shared" si="126"/>
        <v>7.379910249468043</v>
      </c>
      <c r="I294" s="34">
        <f t="shared" si="127"/>
        <v>8.047783404641264</v>
      </c>
      <c r="J294" s="34">
        <f t="shared" si="128"/>
        <v>18.008337030677527</v>
      </c>
      <c r="K294" s="53" t="str">
        <f t="shared" si="140"/>
        <v>18h0m</v>
      </c>
      <c r="L294" s="35">
        <f t="shared" si="129"/>
        <v>18.634291742109024</v>
      </c>
      <c r="M294" s="46" t="str">
        <f t="shared" si="141"/>
        <v>18h38m</v>
      </c>
      <c r="N294" s="34">
        <f t="shared" si="130"/>
        <v>19.274028609465077</v>
      </c>
      <c r="O294" s="47" t="str">
        <f t="shared" si="142"/>
        <v>19h16m</v>
      </c>
      <c r="P294" s="35">
        <f t="shared" si="131"/>
        <v>19.9419017646383</v>
      </c>
      <c r="Q294" s="45" t="str">
        <f t="shared" si="143"/>
        <v>19h56m</v>
      </c>
      <c r="R294" s="34">
        <f t="shared" si="144"/>
        <v>7.904433190717473</v>
      </c>
      <c r="S294" s="51" t="str">
        <f t="shared" si="145"/>
        <v>7,9h</v>
      </c>
      <c r="T294" s="34">
        <f t="shared" si="132"/>
        <v>3.846334955355772</v>
      </c>
      <c r="U294" s="45" t="str">
        <f t="shared" si="146"/>
        <v>3h50m</v>
      </c>
      <c r="V294" s="35">
        <f t="shared" si="133"/>
        <v>4.514208110528992</v>
      </c>
      <c r="W294" s="47" t="str">
        <f t="shared" si="147"/>
        <v>4h30m</v>
      </c>
      <c r="X294" s="35">
        <f t="shared" si="134"/>
        <v>5.153944977885043</v>
      </c>
      <c r="Y294" s="46" t="str">
        <f t="shared" si="148"/>
        <v>5h9m</v>
      </c>
      <c r="Z294" s="34">
        <f t="shared" si="135"/>
        <v>5.779899689316544</v>
      </c>
      <c r="AA294" s="48" t="str">
        <f t="shared" si="149"/>
        <v>5h46m</v>
      </c>
      <c r="AB294" s="60"/>
      <c r="AC294" s="21">
        <f t="shared" si="151"/>
        <v>18.008337030677527</v>
      </c>
      <c r="AD294" s="21">
        <f t="shared" si="150"/>
        <v>19.9419017646383</v>
      </c>
      <c r="AE294" s="21">
        <f t="shared" si="152"/>
        <v>27.846334955355772</v>
      </c>
      <c r="AF294" s="55">
        <f t="shared" si="153"/>
        <v>29.779899689316544</v>
      </c>
      <c r="AG294" s="31">
        <v>24</v>
      </c>
    </row>
    <row r="295" spans="1:33" ht="11.25">
      <c r="A295" s="40">
        <f t="shared" si="154"/>
        <v>40440</v>
      </c>
      <c r="B295" s="39">
        <f t="shared" si="136"/>
        <v>2455458.5</v>
      </c>
      <c r="C295" s="35">
        <f t="shared" si="137"/>
        <v>4137.7968304866</v>
      </c>
      <c r="D295" s="35">
        <f t="shared" si="138"/>
        <v>0.11201592412226903</v>
      </c>
      <c r="E295" s="34">
        <f t="shared" si="124"/>
        <v>1.0336605360425295</v>
      </c>
      <c r="F295" s="34">
        <f t="shared" si="139"/>
        <v>6.082139818492728</v>
      </c>
      <c r="G295" s="34">
        <f t="shared" si="125"/>
        <v>6.707424590235865</v>
      </c>
      <c r="H295" s="34">
        <f t="shared" si="126"/>
        <v>7.345486879210153</v>
      </c>
      <c r="I295" s="34">
        <f t="shared" si="127"/>
        <v>8.01026641145045</v>
      </c>
      <c r="J295" s="34">
        <f t="shared" si="128"/>
        <v>17.97012389437046</v>
      </c>
      <c r="K295" s="53" t="str">
        <f t="shared" si="140"/>
        <v>17h58m</v>
      </c>
      <c r="L295" s="35">
        <f t="shared" si="129"/>
        <v>18.5954086661136</v>
      </c>
      <c r="M295" s="46" t="str">
        <f t="shared" si="141"/>
        <v>18h35m</v>
      </c>
      <c r="N295" s="34">
        <f t="shared" si="130"/>
        <v>19.233470955087885</v>
      </c>
      <c r="O295" s="47" t="str">
        <f t="shared" si="142"/>
        <v>19h14m</v>
      </c>
      <c r="P295" s="35">
        <f t="shared" si="131"/>
        <v>19.898250487328184</v>
      </c>
      <c r="Q295" s="45" t="str">
        <f t="shared" si="143"/>
        <v>19h53m</v>
      </c>
      <c r="R295" s="34">
        <f t="shared" si="144"/>
        <v>7.979467177099097</v>
      </c>
      <c r="S295" s="51" t="str">
        <f t="shared" si="145"/>
        <v>8h</v>
      </c>
      <c r="T295" s="34">
        <f t="shared" si="132"/>
        <v>3.877717664427281</v>
      </c>
      <c r="U295" s="45" t="str">
        <f t="shared" si="146"/>
        <v>3h52m</v>
      </c>
      <c r="V295" s="35">
        <f t="shared" si="133"/>
        <v>4.542497196667578</v>
      </c>
      <c r="W295" s="47" t="str">
        <f t="shared" si="147"/>
        <v>4h32m</v>
      </c>
      <c r="X295" s="35">
        <f t="shared" si="134"/>
        <v>5.180559485641866</v>
      </c>
      <c r="Y295" s="46" t="str">
        <f t="shared" si="148"/>
        <v>5h10m</v>
      </c>
      <c r="Z295" s="34">
        <f t="shared" si="135"/>
        <v>5.8058442573850035</v>
      </c>
      <c r="AA295" s="48" t="str">
        <f t="shared" si="149"/>
        <v>5h48m</v>
      </c>
      <c r="AB295" s="60"/>
      <c r="AC295" s="21">
        <f t="shared" si="151"/>
        <v>17.97012389437046</v>
      </c>
      <c r="AD295" s="21">
        <f t="shared" si="150"/>
        <v>19.898250487328184</v>
      </c>
      <c r="AE295" s="21">
        <f t="shared" si="152"/>
        <v>27.87771766442728</v>
      </c>
      <c r="AF295" s="55">
        <f t="shared" si="153"/>
        <v>29.805844257385004</v>
      </c>
      <c r="AG295" s="31">
        <v>24</v>
      </c>
    </row>
    <row r="296" spans="1:33" ht="11.25">
      <c r="A296" s="40">
        <f t="shared" si="154"/>
        <v>40441</v>
      </c>
      <c r="B296" s="39">
        <f t="shared" si="136"/>
        <v>2455459.5</v>
      </c>
      <c r="C296" s="35">
        <f t="shared" si="137"/>
        <v>4138.782477838199</v>
      </c>
      <c r="D296" s="35">
        <f t="shared" si="138"/>
        <v>0.11812827483520633</v>
      </c>
      <c r="E296" s="34">
        <f t="shared" si="124"/>
        <v>0.6299185885452357</v>
      </c>
      <c r="F296" s="34">
        <f t="shared" si="139"/>
        <v>6.050050631475402</v>
      </c>
      <c r="G296" s="34">
        <f t="shared" si="125"/>
        <v>6.674743209895633</v>
      </c>
      <c r="H296" s="34">
        <f t="shared" si="126"/>
        <v>7.311225070795266</v>
      </c>
      <c r="I296" s="34">
        <f t="shared" si="127"/>
        <v>7.973048406579466</v>
      </c>
      <c r="J296" s="34">
        <f t="shared" si="128"/>
        <v>17.931922356640193</v>
      </c>
      <c r="K296" s="53" t="str">
        <f t="shared" si="140"/>
        <v>17h55m</v>
      </c>
      <c r="L296" s="35">
        <f t="shared" si="129"/>
        <v>18.556614935060423</v>
      </c>
      <c r="M296" s="46" t="str">
        <f t="shared" si="141"/>
        <v>18h33m</v>
      </c>
      <c r="N296" s="34">
        <f t="shared" si="130"/>
        <v>19.19309679596006</v>
      </c>
      <c r="O296" s="47" t="str">
        <f t="shared" si="142"/>
        <v>19h11m</v>
      </c>
      <c r="P296" s="35">
        <f t="shared" si="131"/>
        <v>19.854920131744258</v>
      </c>
      <c r="Q296" s="45" t="str">
        <f t="shared" si="143"/>
        <v>19h51m</v>
      </c>
      <c r="R296" s="34">
        <f t="shared" si="144"/>
        <v>8.05390318684107</v>
      </c>
      <c r="S296" s="51" t="str">
        <f t="shared" si="145"/>
        <v>8,1h</v>
      </c>
      <c r="T296" s="34">
        <f t="shared" si="132"/>
        <v>3.9088233185853283</v>
      </c>
      <c r="U296" s="45" t="str">
        <f t="shared" si="146"/>
        <v>3h54m</v>
      </c>
      <c r="V296" s="35">
        <f t="shared" si="133"/>
        <v>4.570646654369527</v>
      </c>
      <c r="W296" s="47" t="str">
        <f t="shared" si="147"/>
        <v>4h34m</v>
      </c>
      <c r="X296" s="35">
        <f t="shared" si="134"/>
        <v>5.207128515269161</v>
      </c>
      <c r="Y296" s="46" t="str">
        <f t="shared" si="148"/>
        <v>5h12m</v>
      </c>
      <c r="Z296" s="34">
        <f t="shared" si="135"/>
        <v>5.831821093689391</v>
      </c>
      <c r="AA296" s="48" t="str">
        <f t="shared" si="149"/>
        <v>5h49m</v>
      </c>
      <c r="AB296" s="60"/>
      <c r="AC296" s="21">
        <f t="shared" si="151"/>
        <v>17.931922356640193</v>
      </c>
      <c r="AD296" s="21">
        <f t="shared" si="150"/>
        <v>19.854920131744258</v>
      </c>
      <c r="AE296" s="21">
        <f t="shared" si="152"/>
        <v>27.908823318585327</v>
      </c>
      <c r="AF296" s="55">
        <f t="shared" si="153"/>
        <v>29.831821093689392</v>
      </c>
      <c r="AG296" s="31">
        <v>24</v>
      </c>
    </row>
    <row r="297" spans="1:33" ht="11.25">
      <c r="A297" s="40">
        <f t="shared" si="154"/>
        <v>40442</v>
      </c>
      <c r="B297" s="39">
        <f t="shared" si="136"/>
        <v>2455460.5</v>
      </c>
      <c r="C297" s="35">
        <f t="shared" si="137"/>
        <v>4139.768125189799</v>
      </c>
      <c r="D297" s="35">
        <f t="shared" si="138"/>
        <v>0.12421187008946524</v>
      </c>
      <c r="E297" s="34">
        <f t="shared" si="124"/>
        <v>0.22599047480930595</v>
      </c>
      <c r="F297" s="34">
        <f t="shared" si="139"/>
        <v>6.017955156583996</v>
      </c>
      <c r="G297" s="34">
        <f t="shared" si="125"/>
        <v>6.642132995436199</v>
      </c>
      <c r="H297" s="34">
        <f t="shared" si="126"/>
        <v>7.277127313768505</v>
      </c>
      <c r="I297" s="34">
        <f t="shared" si="127"/>
        <v>7.936128320522925</v>
      </c>
      <c r="J297" s="34">
        <f t="shared" si="128"/>
        <v>17.89374328649453</v>
      </c>
      <c r="K297" s="53" t="str">
        <f t="shared" si="140"/>
        <v>17h53m</v>
      </c>
      <c r="L297" s="35">
        <f t="shared" si="129"/>
        <v>18.517921125346735</v>
      </c>
      <c r="M297" s="46" t="str">
        <f t="shared" si="141"/>
        <v>18h31m</v>
      </c>
      <c r="N297" s="34">
        <f t="shared" si="130"/>
        <v>19.15291544367904</v>
      </c>
      <c r="O297" s="47" t="str">
        <f t="shared" si="142"/>
        <v>19h9m</v>
      </c>
      <c r="P297" s="35">
        <f t="shared" si="131"/>
        <v>19.81191645043346</v>
      </c>
      <c r="Q297" s="45" t="str">
        <f t="shared" si="143"/>
        <v>19h48m</v>
      </c>
      <c r="R297" s="34">
        <f t="shared" si="144"/>
        <v>8.127743358954149</v>
      </c>
      <c r="S297" s="51" t="str">
        <f t="shared" si="145"/>
        <v>8,1h</v>
      </c>
      <c r="T297" s="34">
        <f t="shared" si="132"/>
        <v>3.93965980938761</v>
      </c>
      <c r="U297" s="45" t="str">
        <f t="shared" si="146"/>
        <v>3h56m</v>
      </c>
      <c r="V297" s="35">
        <f t="shared" si="133"/>
        <v>4.59866081614203</v>
      </c>
      <c r="W297" s="47" t="str">
        <f t="shared" si="147"/>
        <v>4h35m</v>
      </c>
      <c r="X297" s="35">
        <f t="shared" si="134"/>
        <v>5.233655134474335</v>
      </c>
      <c r="Y297" s="46" t="str">
        <f t="shared" si="148"/>
        <v>5h14m</v>
      </c>
      <c r="Z297" s="34">
        <f t="shared" si="135"/>
        <v>5.857832973326539</v>
      </c>
      <c r="AA297" s="48" t="str">
        <f t="shared" si="149"/>
        <v>5h51m</v>
      </c>
      <c r="AB297" s="60"/>
      <c r="AC297" s="21">
        <f t="shared" si="151"/>
        <v>17.89374328649453</v>
      </c>
      <c r="AD297" s="21">
        <f t="shared" si="150"/>
        <v>19.81191645043346</v>
      </c>
      <c r="AE297" s="21">
        <f t="shared" si="152"/>
        <v>27.93965980938761</v>
      </c>
      <c r="AF297" s="55">
        <f t="shared" si="153"/>
        <v>29.857832973326538</v>
      </c>
      <c r="AG297" s="31">
        <v>24</v>
      </c>
    </row>
    <row r="298" spans="1:33" ht="11.25">
      <c r="A298" s="40">
        <f t="shared" si="154"/>
        <v>40443</v>
      </c>
      <c r="B298" s="39">
        <f t="shared" si="136"/>
        <v>2455461.5</v>
      </c>
      <c r="C298" s="35">
        <f t="shared" si="137"/>
        <v>4140.7537725413995</v>
      </c>
      <c r="D298" s="35">
        <f t="shared" si="138"/>
        <v>0.13025988900130478</v>
      </c>
      <c r="E298" s="34">
        <f t="shared" si="124"/>
        <v>-0.17800442818708648</v>
      </c>
      <c r="F298" s="34">
        <f t="shared" si="139"/>
        <v>5.985857427733637</v>
      </c>
      <c r="G298" s="34">
        <f t="shared" si="125"/>
        <v>6.609597668879665</v>
      </c>
      <c r="H298" s="34">
        <f t="shared" si="126"/>
        <v>7.243196073822574</v>
      </c>
      <c r="I298" s="34">
        <f t="shared" si="127"/>
        <v>7.899505187322088</v>
      </c>
      <c r="J298" s="34">
        <f t="shared" si="128"/>
        <v>17.855597538732333</v>
      </c>
      <c r="K298" s="53" t="str">
        <f t="shared" si="140"/>
        <v>17h51m</v>
      </c>
      <c r="L298" s="35">
        <f t="shared" si="129"/>
        <v>18.47933777987836</v>
      </c>
      <c r="M298" s="46" t="str">
        <f t="shared" si="141"/>
        <v>18h28m</v>
      </c>
      <c r="N298" s="34">
        <f t="shared" si="130"/>
        <v>19.11293618482127</v>
      </c>
      <c r="O298" s="47" t="str">
        <f t="shared" si="142"/>
        <v>19h6m</v>
      </c>
      <c r="P298" s="35">
        <f t="shared" si="131"/>
        <v>19.769245298320783</v>
      </c>
      <c r="Q298" s="45" t="str">
        <f t="shared" si="143"/>
        <v>19h46m</v>
      </c>
      <c r="R298" s="34">
        <f t="shared" si="144"/>
        <v>8.200989625355824</v>
      </c>
      <c r="S298" s="51" t="str">
        <f t="shared" si="145"/>
        <v>8,2h</v>
      </c>
      <c r="T298" s="34">
        <f t="shared" si="132"/>
        <v>3.9702349236766072</v>
      </c>
      <c r="U298" s="45" t="str">
        <f t="shared" si="146"/>
        <v>3h58m</v>
      </c>
      <c r="V298" s="35">
        <f t="shared" si="133"/>
        <v>4.626544037176121</v>
      </c>
      <c r="W298" s="47" t="str">
        <f t="shared" si="147"/>
        <v>4h37m</v>
      </c>
      <c r="X298" s="35">
        <f t="shared" si="134"/>
        <v>5.2601424421190295</v>
      </c>
      <c r="Y298" s="46" t="str">
        <f t="shared" si="148"/>
        <v>5h15m</v>
      </c>
      <c r="Z298" s="34">
        <f t="shared" si="135"/>
        <v>5.883882683265058</v>
      </c>
      <c r="AA298" s="48" t="str">
        <f t="shared" si="149"/>
        <v>5h53m</v>
      </c>
      <c r="AB298" s="60"/>
      <c r="AC298" s="21">
        <f t="shared" si="151"/>
        <v>17.855597538732333</v>
      </c>
      <c r="AD298" s="21">
        <f t="shared" si="150"/>
        <v>19.769245298320783</v>
      </c>
      <c r="AE298" s="21">
        <f t="shared" si="152"/>
        <v>27.970234923676607</v>
      </c>
      <c r="AF298" s="55">
        <f t="shared" si="153"/>
        <v>29.883882683265057</v>
      </c>
      <c r="AG298" s="31">
        <v>24</v>
      </c>
    </row>
    <row r="299" spans="1:33" ht="11.25">
      <c r="A299" s="40">
        <f t="shared" si="154"/>
        <v>40444</v>
      </c>
      <c r="B299" s="39">
        <f t="shared" si="136"/>
        <v>2455462.5</v>
      </c>
      <c r="C299" s="35">
        <f t="shared" si="137"/>
        <v>4141.739419893</v>
      </c>
      <c r="D299" s="35">
        <f t="shared" si="138"/>
        <v>0.13626551981658616</v>
      </c>
      <c r="E299" s="34">
        <f t="shared" si="124"/>
        <v>-0.5819467237267973</v>
      </c>
      <c r="F299" s="34">
        <f t="shared" si="139"/>
        <v>5.9537614741609275</v>
      </c>
      <c r="G299" s="34">
        <f t="shared" si="125"/>
        <v>6.577140928473646</v>
      </c>
      <c r="H299" s="34">
        <f t="shared" si="126"/>
        <v>7.209433800793489</v>
      </c>
      <c r="I299" s="34">
        <f t="shared" si="127"/>
        <v>7.863178145023255</v>
      </c>
      <c r="J299" s="34">
        <f t="shared" si="128"/>
        <v>17.81749595434434</v>
      </c>
      <c r="K299" s="53" t="str">
        <f t="shared" si="140"/>
        <v>17h49m</v>
      </c>
      <c r="L299" s="35">
        <f t="shared" si="129"/>
        <v>18.44087540865706</v>
      </c>
      <c r="M299" s="46" t="str">
        <f t="shared" si="141"/>
        <v>18h26m</v>
      </c>
      <c r="N299" s="34">
        <f t="shared" si="130"/>
        <v>19.073168280976905</v>
      </c>
      <c r="O299" s="47" t="str">
        <f t="shared" si="142"/>
        <v>19h4m</v>
      </c>
      <c r="P299" s="35">
        <f t="shared" si="131"/>
        <v>19.72691262520667</v>
      </c>
      <c r="Q299" s="45" t="str">
        <f t="shared" si="143"/>
        <v>19h43m</v>
      </c>
      <c r="R299" s="34">
        <f t="shared" si="144"/>
        <v>8.27364370995349</v>
      </c>
      <c r="S299" s="51" t="str">
        <f t="shared" si="145"/>
        <v>8,3h</v>
      </c>
      <c r="T299" s="34">
        <f t="shared" si="132"/>
        <v>4.000556335160159</v>
      </c>
      <c r="U299" s="45" t="str">
        <f t="shared" si="146"/>
        <v>4h0m</v>
      </c>
      <c r="V299" s="35">
        <f t="shared" si="133"/>
        <v>4.654300679389925</v>
      </c>
      <c r="W299" s="47" t="str">
        <f t="shared" si="147"/>
        <v>4h39m</v>
      </c>
      <c r="X299" s="35">
        <f t="shared" si="134"/>
        <v>5.2865935517097675</v>
      </c>
      <c r="Y299" s="46" t="str">
        <f t="shared" si="148"/>
        <v>5h17m</v>
      </c>
      <c r="Z299" s="34">
        <f t="shared" si="135"/>
        <v>5.909973006022486</v>
      </c>
      <c r="AA299" s="48" t="str">
        <f t="shared" si="149"/>
        <v>5h54m</v>
      </c>
      <c r="AB299" s="60"/>
      <c r="AC299" s="21">
        <f t="shared" si="151"/>
        <v>17.81749595434434</v>
      </c>
      <c r="AD299" s="21">
        <f t="shared" si="150"/>
        <v>19.72691262520667</v>
      </c>
      <c r="AE299" s="21">
        <f t="shared" si="152"/>
        <v>28.00055633516016</v>
      </c>
      <c r="AF299" s="55">
        <f t="shared" si="153"/>
        <v>29.909973006022486</v>
      </c>
      <c r="AG299" s="31">
        <v>24</v>
      </c>
    </row>
    <row r="300" spans="1:33" ht="11.25">
      <c r="A300" s="40">
        <f t="shared" si="154"/>
        <v>40445</v>
      </c>
      <c r="B300" s="39">
        <f t="shared" si="136"/>
        <v>2455463.5</v>
      </c>
      <c r="C300" s="35">
        <f t="shared" si="137"/>
        <v>4142.7250672446</v>
      </c>
      <c r="D300" s="35">
        <f t="shared" si="138"/>
        <v>0.1422219678706861</v>
      </c>
      <c r="E300" s="34">
        <f t="shared" si="124"/>
        <v>-0.9857170306403189</v>
      </c>
      <c r="F300" s="34">
        <f t="shared" si="139"/>
        <v>5.921671328787586</v>
      </c>
      <c r="G300" s="34">
        <f t="shared" si="125"/>
        <v>6.5447664571189375</v>
      </c>
      <c r="H300" s="34">
        <f t="shared" si="126"/>
        <v>7.17584293644089</v>
      </c>
      <c r="I300" s="34">
        <f t="shared" si="127"/>
        <v>7.827146436316974</v>
      </c>
      <c r="J300" s="34">
        <f t="shared" si="128"/>
        <v>17.7794493609169</v>
      </c>
      <c r="K300" s="53" t="str">
        <f t="shared" si="140"/>
        <v>17h46m</v>
      </c>
      <c r="L300" s="35">
        <f t="shared" si="129"/>
        <v>18.402544489248253</v>
      </c>
      <c r="M300" s="46" t="str">
        <f t="shared" si="141"/>
        <v>18h24m</v>
      </c>
      <c r="N300" s="34">
        <f t="shared" si="130"/>
        <v>19.033620968570204</v>
      </c>
      <c r="O300" s="47" t="str">
        <f t="shared" si="142"/>
        <v>19h2m</v>
      </c>
      <c r="P300" s="35">
        <f t="shared" si="131"/>
        <v>19.684924468446287</v>
      </c>
      <c r="Q300" s="45" t="str">
        <f t="shared" si="143"/>
        <v>19h41m</v>
      </c>
      <c r="R300" s="34">
        <f t="shared" si="144"/>
        <v>8.345707127366055</v>
      </c>
      <c r="S300" s="51" t="str">
        <f t="shared" si="145"/>
        <v>8,3h</v>
      </c>
      <c r="T300" s="34">
        <f t="shared" si="132"/>
        <v>4.03063159581234</v>
      </c>
      <c r="U300" s="45" t="str">
        <f t="shared" si="146"/>
        <v>4h1m</v>
      </c>
      <c r="V300" s="35">
        <f t="shared" si="133"/>
        <v>4.681935095688424</v>
      </c>
      <c r="W300" s="47" t="str">
        <f t="shared" si="147"/>
        <v>4h40m</v>
      </c>
      <c r="X300" s="35">
        <f t="shared" si="134"/>
        <v>5.313011575010377</v>
      </c>
      <c r="Y300" s="46" t="str">
        <f t="shared" si="148"/>
        <v>5h18m</v>
      </c>
      <c r="Z300" s="34">
        <f t="shared" si="135"/>
        <v>5.936106703341728</v>
      </c>
      <c r="AA300" s="48" t="str">
        <f t="shared" si="149"/>
        <v>5h56m</v>
      </c>
      <c r="AB300" s="60"/>
      <c r="AC300" s="21">
        <f t="shared" si="151"/>
        <v>17.7794493609169</v>
      </c>
      <c r="AD300" s="21">
        <f t="shared" si="150"/>
        <v>19.684924468446287</v>
      </c>
      <c r="AE300" s="21">
        <f t="shared" si="152"/>
        <v>28.03063159581234</v>
      </c>
      <c r="AF300" s="55">
        <f t="shared" si="153"/>
        <v>29.93610670334173</v>
      </c>
      <c r="AG300" s="31">
        <v>24</v>
      </c>
    </row>
    <row r="301" spans="1:33" ht="11.25">
      <c r="A301" s="40">
        <f t="shared" si="154"/>
        <v>40446</v>
      </c>
      <c r="B301" s="39">
        <f t="shared" si="136"/>
        <v>2455464.5</v>
      </c>
      <c r="C301" s="35">
        <f t="shared" si="137"/>
        <v>4143.710714596199</v>
      </c>
      <c r="D301" s="35">
        <f t="shared" si="138"/>
        <v>0.14812246353799494</v>
      </c>
      <c r="E301" s="34">
        <f t="shared" si="124"/>
        <v>-1.3891960185876686</v>
      </c>
      <c r="F301" s="34">
        <f t="shared" si="139"/>
        <v>5.889591036582651</v>
      </c>
      <c r="G301" s="34">
        <f t="shared" si="125"/>
        <v>6.51247793067592</v>
      </c>
      <c r="H301" s="34">
        <f t="shared" si="126"/>
        <v>7.1424259220189095</v>
      </c>
      <c r="I301" s="34">
        <f t="shared" si="127"/>
        <v>7.7914094093356905</v>
      </c>
      <c r="J301" s="34">
        <f t="shared" si="128"/>
        <v>17.741468573044656</v>
      </c>
      <c r="K301" s="53" t="str">
        <f t="shared" si="140"/>
        <v>17h44m</v>
      </c>
      <c r="L301" s="35">
        <f t="shared" si="129"/>
        <v>18.364355467137926</v>
      </c>
      <c r="M301" s="46" t="str">
        <f t="shared" si="141"/>
        <v>18h21m</v>
      </c>
      <c r="N301" s="34">
        <f t="shared" si="130"/>
        <v>18.994303458480914</v>
      </c>
      <c r="O301" s="47" t="str">
        <f t="shared" si="142"/>
        <v>18h59m</v>
      </c>
      <c r="P301" s="35">
        <f t="shared" si="131"/>
        <v>19.643286945797698</v>
      </c>
      <c r="Q301" s="45" t="str">
        <f t="shared" si="143"/>
        <v>19h38m</v>
      </c>
      <c r="R301" s="34">
        <f t="shared" si="144"/>
        <v>8.417181181328617</v>
      </c>
      <c r="S301" s="51" t="str">
        <f t="shared" si="145"/>
        <v>8,4h</v>
      </c>
      <c r="T301" s="34">
        <f t="shared" si="132"/>
        <v>4.060468127126315</v>
      </c>
      <c r="U301" s="45" t="str">
        <f t="shared" si="146"/>
        <v>4h3m</v>
      </c>
      <c r="V301" s="35">
        <f t="shared" si="133"/>
        <v>4.709451614443096</v>
      </c>
      <c r="W301" s="47" t="str">
        <f t="shared" si="147"/>
        <v>4h42m</v>
      </c>
      <c r="X301" s="35">
        <f t="shared" si="134"/>
        <v>5.3393996057860855</v>
      </c>
      <c r="Y301" s="46" t="str">
        <f t="shared" si="148"/>
        <v>5h20m</v>
      </c>
      <c r="Z301" s="34">
        <f t="shared" si="135"/>
        <v>5.9622864998793546</v>
      </c>
      <c r="AA301" s="48" t="str">
        <f t="shared" si="149"/>
        <v>5h57m</v>
      </c>
      <c r="AB301" s="60"/>
      <c r="AC301" s="21">
        <f t="shared" si="151"/>
        <v>17.741468573044656</v>
      </c>
      <c r="AD301" s="21">
        <f t="shared" si="150"/>
        <v>19.643286945797698</v>
      </c>
      <c r="AE301" s="21">
        <f t="shared" si="152"/>
        <v>28.060468127126313</v>
      </c>
      <c r="AF301" s="55">
        <f t="shared" si="153"/>
        <v>29.962286499879355</v>
      </c>
      <c r="AG301" s="31">
        <v>24</v>
      </c>
    </row>
    <row r="302" spans="1:33" ht="11.25">
      <c r="A302" s="40">
        <f t="shared" si="154"/>
        <v>40447</v>
      </c>
      <c r="B302" s="39">
        <f t="shared" si="136"/>
        <v>2455465.5</v>
      </c>
      <c r="C302" s="35">
        <f t="shared" si="137"/>
        <v>4144.696361947799</v>
      </c>
      <c r="D302" s="35">
        <f t="shared" si="138"/>
        <v>0.15396027016162173</v>
      </c>
      <c r="E302" s="34">
        <f t="shared" si="124"/>
        <v>-1.7922644433253792</v>
      </c>
      <c r="F302" s="34">
        <f t="shared" si="139"/>
        <v>5.8575246629198645</v>
      </c>
      <c r="G302" s="34">
        <f t="shared" si="125"/>
        <v>6.480279026148818</v>
      </c>
      <c r="H302" s="34">
        <f t="shared" si="126"/>
        <v>7.109185205642712</v>
      </c>
      <c r="I302" s="34">
        <f t="shared" si="127"/>
        <v>7.755966518588977</v>
      </c>
      <c r="J302" s="34">
        <f t="shared" si="128"/>
        <v>17.703564392758242</v>
      </c>
      <c r="K302" s="53" t="str">
        <f t="shared" si="140"/>
        <v>17h42m</v>
      </c>
      <c r="L302" s="35">
        <f t="shared" si="129"/>
        <v>18.326318755987195</v>
      </c>
      <c r="M302" s="46" t="str">
        <f t="shared" si="141"/>
        <v>18h19m</v>
      </c>
      <c r="N302" s="34">
        <f t="shared" si="130"/>
        <v>18.955224935481088</v>
      </c>
      <c r="O302" s="47" t="str">
        <f t="shared" si="142"/>
        <v>18h57m</v>
      </c>
      <c r="P302" s="35">
        <f t="shared" si="131"/>
        <v>19.602006248427355</v>
      </c>
      <c r="Q302" s="45" t="str">
        <f t="shared" si="143"/>
        <v>19h36m</v>
      </c>
      <c r="R302" s="34">
        <f t="shared" si="144"/>
        <v>8.488066962822046</v>
      </c>
      <c r="S302" s="51" t="str">
        <f t="shared" si="145"/>
        <v>8,5h</v>
      </c>
      <c r="T302" s="34">
        <f t="shared" si="132"/>
        <v>4.090073211249401</v>
      </c>
      <c r="U302" s="45" t="str">
        <f t="shared" si="146"/>
        <v>4h5m</v>
      </c>
      <c r="V302" s="35">
        <f t="shared" si="133"/>
        <v>4.7368545241956665</v>
      </c>
      <c r="W302" s="47" t="str">
        <f t="shared" si="147"/>
        <v>4h44m</v>
      </c>
      <c r="X302" s="35">
        <f t="shared" si="134"/>
        <v>5.365760703689561</v>
      </c>
      <c r="Y302" s="46" t="str">
        <f t="shared" si="148"/>
        <v>5h21m</v>
      </c>
      <c r="Z302" s="34">
        <f t="shared" si="135"/>
        <v>5.988515066918514</v>
      </c>
      <c r="AA302" s="48" t="str">
        <f t="shared" si="149"/>
        <v>5h59m</v>
      </c>
      <c r="AB302" s="60"/>
      <c r="AC302" s="21">
        <f t="shared" si="151"/>
        <v>17.703564392758242</v>
      </c>
      <c r="AD302" s="21">
        <f t="shared" si="150"/>
        <v>19.602006248427355</v>
      </c>
      <c r="AE302" s="21">
        <f t="shared" si="152"/>
        <v>28.0900732112494</v>
      </c>
      <c r="AF302" s="55">
        <f t="shared" si="153"/>
        <v>29.988515066918513</v>
      </c>
      <c r="AG302" s="31">
        <v>24</v>
      </c>
    </row>
    <row r="303" spans="1:33" ht="11.25">
      <c r="A303" s="40">
        <f t="shared" si="154"/>
        <v>40448</v>
      </c>
      <c r="B303" s="39">
        <f t="shared" si="136"/>
        <v>2455466.5</v>
      </c>
      <c r="C303" s="35">
        <f t="shared" si="137"/>
        <v>4145.682009299399</v>
      </c>
      <c r="D303" s="35">
        <f t="shared" si="138"/>
        <v>0.15972869195384493</v>
      </c>
      <c r="E303" s="34">
        <f t="shared" si="124"/>
        <v>-2.1948031819478366</v>
      </c>
      <c r="F303" s="34">
        <f t="shared" si="139"/>
        <v>5.825476301926874</v>
      </c>
      <c r="G303" s="34">
        <f t="shared" si="125"/>
        <v>6.448173429746777</v>
      </c>
      <c r="H303" s="34">
        <f t="shared" si="126"/>
        <v>7.076123249455238</v>
      </c>
      <c r="I303" s="34">
        <f t="shared" si="127"/>
        <v>7.720817326017057</v>
      </c>
      <c r="J303" s="34">
        <f t="shared" si="128"/>
        <v>17.665747609973028</v>
      </c>
      <c r="K303" s="53" t="str">
        <f t="shared" si="140"/>
        <v>17h39m</v>
      </c>
      <c r="L303" s="35">
        <f t="shared" si="129"/>
        <v>18.288444737792933</v>
      </c>
      <c r="M303" s="46" t="str">
        <f t="shared" si="141"/>
        <v>18h17m</v>
      </c>
      <c r="N303" s="34">
        <f t="shared" si="130"/>
        <v>18.91639455750139</v>
      </c>
      <c r="O303" s="47" t="str">
        <f t="shared" si="142"/>
        <v>18h54m</v>
      </c>
      <c r="P303" s="35">
        <f t="shared" si="131"/>
        <v>19.56108863406321</v>
      </c>
      <c r="Q303" s="45" t="str">
        <f t="shared" si="143"/>
        <v>19h33m</v>
      </c>
      <c r="R303" s="34">
        <f t="shared" si="144"/>
        <v>8.558365347965887</v>
      </c>
      <c r="S303" s="51" t="str">
        <f t="shared" si="145"/>
        <v>8,6h</v>
      </c>
      <c r="T303" s="34">
        <f t="shared" si="132"/>
        <v>4.119453982029098</v>
      </c>
      <c r="U303" s="45" t="str">
        <f t="shared" si="146"/>
        <v>4h7m</v>
      </c>
      <c r="V303" s="35">
        <f t="shared" si="133"/>
        <v>4.7641480585909175</v>
      </c>
      <c r="W303" s="47" t="str">
        <f t="shared" si="147"/>
        <v>4h45m</v>
      </c>
      <c r="X303" s="35">
        <f t="shared" si="134"/>
        <v>5.392097878299378</v>
      </c>
      <c r="Y303" s="46" t="str">
        <f t="shared" si="148"/>
        <v>5h23m</v>
      </c>
      <c r="Z303" s="34">
        <f t="shared" si="135"/>
        <v>6.014795006119281</v>
      </c>
      <c r="AA303" s="48" t="str">
        <f t="shared" si="149"/>
        <v>6h0m</v>
      </c>
      <c r="AB303" s="60"/>
      <c r="AC303" s="21">
        <f t="shared" si="151"/>
        <v>17.665747609973028</v>
      </c>
      <c r="AD303" s="21">
        <f t="shared" si="150"/>
        <v>19.56108863406321</v>
      </c>
      <c r="AE303" s="21">
        <f t="shared" si="152"/>
        <v>28.1194539820291</v>
      </c>
      <c r="AF303" s="55">
        <f t="shared" si="153"/>
        <v>30.014795006119282</v>
      </c>
      <c r="AG303" s="31">
        <v>24</v>
      </c>
    </row>
    <row r="304" spans="1:33" ht="11.25">
      <c r="A304" s="40">
        <f t="shared" si="154"/>
        <v>40449</v>
      </c>
      <c r="B304" s="39">
        <f t="shared" si="136"/>
        <v>2455467.5</v>
      </c>
      <c r="C304" s="35">
        <f t="shared" si="137"/>
        <v>4146.667656651</v>
      </c>
      <c r="D304" s="35">
        <f t="shared" si="138"/>
        <v>0.1654210818581486</v>
      </c>
      <c r="E304" s="34">
        <f t="shared" si="124"/>
        <v>-2.596693268092965</v>
      </c>
      <c r="F304" s="34">
        <f t="shared" si="139"/>
        <v>5.793450084822585</v>
      </c>
      <c r="G304" s="34">
        <f t="shared" si="125"/>
        <v>6.4161648448202895</v>
      </c>
      <c r="H304" s="34">
        <f t="shared" si="126"/>
        <v>7.043242536597865</v>
      </c>
      <c r="I304" s="34">
        <f t="shared" si="127"/>
        <v>7.685961502144552</v>
      </c>
      <c r="J304" s="34">
        <f t="shared" si="128"/>
        <v>17.628029002964436</v>
      </c>
      <c r="K304" s="53" t="str">
        <f t="shared" si="140"/>
        <v>17h37m</v>
      </c>
      <c r="L304" s="35">
        <f t="shared" si="129"/>
        <v>18.25074376296214</v>
      </c>
      <c r="M304" s="46" t="str">
        <f t="shared" si="141"/>
        <v>18h15m</v>
      </c>
      <c r="N304" s="34">
        <f t="shared" si="130"/>
        <v>18.877821454739717</v>
      </c>
      <c r="O304" s="47" t="str">
        <f t="shared" si="142"/>
        <v>18h52m</v>
      </c>
      <c r="P304" s="35">
        <f t="shared" si="131"/>
        <v>19.5205404202864</v>
      </c>
      <c r="Q304" s="45" t="str">
        <f t="shared" si="143"/>
        <v>19h31m</v>
      </c>
      <c r="R304" s="34">
        <f t="shared" si="144"/>
        <v>8.628076995710897</v>
      </c>
      <c r="S304" s="51" t="str">
        <f t="shared" si="145"/>
        <v>8,6h</v>
      </c>
      <c r="T304" s="34">
        <f t="shared" si="132"/>
        <v>4.148617415997299</v>
      </c>
      <c r="U304" s="45" t="str">
        <f t="shared" si="146"/>
        <v>4h8m</v>
      </c>
      <c r="V304" s="35">
        <f t="shared" si="133"/>
        <v>4.791336381543986</v>
      </c>
      <c r="W304" s="47" t="str">
        <f t="shared" si="147"/>
        <v>4h47m</v>
      </c>
      <c r="X304" s="35">
        <f t="shared" si="134"/>
        <v>5.4184140733215616</v>
      </c>
      <c r="Y304" s="46" t="str">
        <f t="shared" si="148"/>
        <v>5h25m</v>
      </c>
      <c r="Z304" s="34">
        <f t="shared" si="135"/>
        <v>6.041128833319266</v>
      </c>
      <c r="AA304" s="48" t="str">
        <f t="shared" si="149"/>
        <v>6h2m</v>
      </c>
      <c r="AB304" s="60"/>
      <c r="AC304" s="21">
        <f t="shared" si="151"/>
        <v>17.628029002964436</v>
      </c>
      <c r="AD304" s="21">
        <f t="shared" si="150"/>
        <v>19.5205404202864</v>
      </c>
      <c r="AE304" s="21">
        <f t="shared" si="152"/>
        <v>28.1486174159973</v>
      </c>
      <c r="AF304" s="55">
        <f t="shared" si="153"/>
        <v>30.041128833319267</v>
      </c>
      <c r="AG304" s="31">
        <v>24</v>
      </c>
    </row>
    <row r="305" spans="1:33" ht="11.25">
      <c r="A305" s="40">
        <f t="shared" si="154"/>
        <v>40450</v>
      </c>
      <c r="B305" s="39">
        <f t="shared" si="136"/>
        <v>2455468.5</v>
      </c>
      <c r="C305" s="35">
        <f t="shared" si="137"/>
        <v>4147.653304002599</v>
      </c>
      <c r="D305" s="35">
        <f t="shared" si="138"/>
        <v>0.17103084936338636</v>
      </c>
      <c r="E305" s="34">
        <f t="shared" si="124"/>
        <v>-2.9978159271015232</v>
      </c>
      <c r="F305" s="34">
        <f t="shared" si="139"/>
        <v>5.7614501882389515</v>
      </c>
      <c r="G305" s="34">
        <f t="shared" si="125"/>
        <v>6.38425699967128</v>
      </c>
      <c r="H305" s="34">
        <f t="shared" si="126"/>
        <v>7.010545577988081</v>
      </c>
      <c r="I305" s="34">
        <f t="shared" si="127"/>
        <v>7.651398827317543</v>
      </c>
      <c r="J305" s="34">
        <f t="shared" si="128"/>
        <v>17.590419338875567</v>
      </c>
      <c r="K305" s="53" t="str">
        <f t="shared" si="140"/>
        <v>17h35m</v>
      </c>
      <c r="L305" s="35">
        <f t="shared" si="129"/>
        <v>18.213226150307893</v>
      </c>
      <c r="M305" s="46" t="str">
        <f t="shared" si="141"/>
        <v>18h12m</v>
      </c>
      <c r="N305" s="34">
        <f t="shared" si="130"/>
        <v>18.839514728624696</v>
      </c>
      <c r="O305" s="47" t="str">
        <f t="shared" si="142"/>
        <v>18h50m</v>
      </c>
      <c r="P305" s="35">
        <f t="shared" si="131"/>
        <v>19.480367977954156</v>
      </c>
      <c r="Q305" s="45" t="str">
        <f t="shared" si="143"/>
        <v>19h28m</v>
      </c>
      <c r="R305" s="34">
        <f t="shared" si="144"/>
        <v>8.697202345364914</v>
      </c>
      <c r="S305" s="51" t="str">
        <f t="shared" si="145"/>
        <v>8,7h</v>
      </c>
      <c r="T305" s="34">
        <f t="shared" si="132"/>
        <v>4.17757032331907</v>
      </c>
      <c r="U305" s="45" t="str">
        <f t="shared" si="146"/>
        <v>4h10m</v>
      </c>
      <c r="V305" s="35">
        <f t="shared" si="133"/>
        <v>4.818423572648532</v>
      </c>
      <c r="W305" s="47" t="str">
        <f t="shared" si="147"/>
        <v>4h49m</v>
      </c>
      <c r="X305" s="35">
        <f t="shared" si="134"/>
        <v>5.444712150965334</v>
      </c>
      <c r="Y305" s="46" t="str">
        <f t="shared" si="148"/>
        <v>5h26m</v>
      </c>
      <c r="Z305" s="34">
        <f t="shared" si="135"/>
        <v>6.067518962397662</v>
      </c>
      <c r="AA305" s="48" t="str">
        <f t="shared" si="149"/>
        <v>6h4m</v>
      </c>
      <c r="AB305" s="60"/>
      <c r="AC305" s="21">
        <f t="shared" si="151"/>
        <v>17.590419338875567</v>
      </c>
      <c r="AD305" s="21">
        <f t="shared" si="150"/>
        <v>19.480367977954156</v>
      </c>
      <c r="AE305" s="21">
        <f t="shared" si="152"/>
        <v>28.17757032331907</v>
      </c>
      <c r="AF305" s="55">
        <f t="shared" si="153"/>
        <v>30.067518962397664</v>
      </c>
      <c r="AG305" s="31">
        <v>24</v>
      </c>
    </row>
    <row r="306" spans="1:33" ht="11.25">
      <c r="A306" s="40">
        <f t="shared" si="154"/>
        <v>40451</v>
      </c>
      <c r="B306" s="39">
        <f t="shared" si="136"/>
        <v>2455469.5</v>
      </c>
      <c r="C306" s="35">
        <f t="shared" si="137"/>
        <v>4148.6389513542</v>
      </c>
      <c r="D306" s="35">
        <f t="shared" si="138"/>
        <v>0.17655146826097018</v>
      </c>
      <c r="E306" s="34">
        <f t="shared" si="124"/>
        <v>-3.398052611119869</v>
      </c>
      <c r="F306" s="34">
        <f t="shared" si="139"/>
        <v>5.729480842523068</v>
      </c>
      <c r="G306" s="34">
        <f t="shared" si="125"/>
        <v>6.352453655234681</v>
      </c>
      <c r="H306" s="34">
        <f t="shared" si="126"/>
        <v>6.978034918906528</v>
      </c>
      <c r="I306" s="34">
        <f t="shared" si="127"/>
        <v>7.617129193008008</v>
      </c>
      <c r="J306" s="34">
        <f t="shared" si="128"/>
        <v>17.552929374262096</v>
      </c>
      <c r="K306" s="53" t="str">
        <f t="shared" si="140"/>
        <v>17h33m</v>
      </c>
      <c r="L306" s="35">
        <f t="shared" si="129"/>
        <v>18.175902186973712</v>
      </c>
      <c r="M306" s="46" t="str">
        <f t="shared" si="141"/>
        <v>18h10m</v>
      </c>
      <c r="N306" s="34">
        <f t="shared" si="130"/>
        <v>18.801483450645556</v>
      </c>
      <c r="O306" s="47" t="str">
        <f t="shared" si="142"/>
        <v>18h48m</v>
      </c>
      <c r="P306" s="35">
        <f t="shared" si="131"/>
        <v>19.440577724747037</v>
      </c>
      <c r="Q306" s="45" t="str">
        <f t="shared" si="143"/>
        <v>19h26m</v>
      </c>
      <c r="R306" s="34">
        <f t="shared" si="144"/>
        <v>8.765741613983984</v>
      </c>
      <c r="S306" s="51" t="str">
        <f t="shared" si="145"/>
        <v>8,8h</v>
      </c>
      <c r="T306" s="34">
        <f t="shared" si="132"/>
        <v>4.206319338731022</v>
      </c>
      <c r="U306" s="45" t="str">
        <f t="shared" si="146"/>
        <v>4h12m</v>
      </c>
      <c r="V306" s="35">
        <f t="shared" si="133"/>
        <v>4.845413612832502</v>
      </c>
      <c r="W306" s="47" t="str">
        <f t="shared" si="147"/>
        <v>4h50m</v>
      </c>
      <c r="X306" s="35">
        <f t="shared" si="134"/>
        <v>5.470994876504348</v>
      </c>
      <c r="Y306" s="46" t="str">
        <f t="shared" si="148"/>
        <v>5h28m</v>
      </c>
      <c r="Z306" s="34">
        <f t="shared" si="135"/>
        <v>6.093967689215962</v>
      </c>
      <c r="AA306" s="48" t="str">
        <f t="shared" si="149"/>
        <v>6h5m</v>
      </c>
      <c r="AB306" s="60"/>
      <c r="AC306" s="21">
        <f t="shared" si="151"/>
        <v>17.552929374262096</v>
      </c>
      <c r="AD306" s="21">
        <f t="shared" si="150"/>
        <v>19.440577724747037</v>
      </c>
      <c r="AE306" s="21">
        <f t="shared" si="152"/>
        <v>28.20631933873102</v>
      </c>
      <c r="AF306" s="55">
        <f t="shared" si="153"/>
        <v>30.09396768921596</v>
      </c>
      <c r="AG306" s="31">
        <v>24</v>
      </c>
    </row>
    <row r="307" spans="1:33" ht="11.25">
      <c r="A307" s="40">
        <f t="shared" si="154"/>
        <v>40452</v>
      </c>
      <c r="B307" s="39">
        <f t="shared" si="136"/>
        <v>2455470.5</v>
      </c>
      <c r="C307" s="35">
        <f t="shared" si="137"/>
        <v>4149.624598705799</v>
      </c>
      <c r="D307" s="35">
        <f t="shared" si="138"/>
        <v>0.18197648433578653</v>
      </c>
      <c r="E307" s="34">
        <f t="shared" si="124"/>
        <v>-3.916841282389691</v>
      </c>
      <c r="F307" s="34">
        <f t="shared" si="139"/>
        <v>5.687973433914759</v>
      </c>
      <c r="G307" s="34">
        <f t="shared" si="125"/>
        <v>6.311271792716036</v>
      </c>
      <c r="H307" s="34">
        <f t="shared" si="126"/>
        <v>6.936053838329501</v>
      </c>
      <c r="I307" s="34">
        <f t="shared" si="127"/>
        <v>7.573016784503464</v>
      </c>
      <c r="J307" s="34">
        <f t="shared" si="128"/>
        <v>17.50599694957897</v>
      </c>
      <c r="K307" s="53" t="str">
        <f t="shared" si="140"/>
        <v>17h30m</v>
      </c>
      <c r="L307" s="35">
        <f t="shared" si="129"/>
        <v>18.129295308380247</v>
      </c>
      <c r="M307" s="46" t="str">
        <f t="shared" si="141"/>
        <v>18h7m</v>
      </c>
      <c r="N307" s="34">
        <f t="shared" si="130"/>
        <v>18.75407735399371</v>
      </c>
      <c r="O307" s="47" t="str">
        <f t="shared" si="142"/>
        <v>18h45m</v>
      </c>
      <c r="P307" s="35">
        <f t="shared" si="131"/>
        <v>19.391040300167678</v>
      </c>
      <c r="Q307" s="45" t="str">
        <f t="shared" si="143"/>
        <v>19h23m</v>
      </c>
      <c r="R307" s="34">
        <f t="shared" si="144"/>
        <v>8.853966430993072</v>
      </c>
      <c r="S307" s="51" t="str">
        <f t="shared" si="145"/>
        <v>8,9h</v>
      </c>
      <c r="T307" s="34">
        <f t="shared" si="132"/>
        <v>4.24500673116075</v>
      </c>
      <c r="U307" s="45" t="str">
        <f t="shared" si="146"/>
        <v>4h14m</v>
      </c>
      <c r="V307" s="35">
        <f t="shared" si="133"/>
        <v>4.8819696773347125</v>
      </c>
      <c r="W307" s="47" t="str">
        <f t="shared" si="147"/>
        <v>4h52m</v>
      </c>
      <c r="X307" s="35">
        <f t="shared" si="134"/>
        <v>5.506751722948177</v>
      </c>
      <c r="Y307" s="46" t="str">
        <f t="shared" si="148"/>
        <v>5h30m</v>
      </c>
      <c r="Z307" s="34">
        <f t="shared" si="135"/>
        <v>6.130050081749455</v>
      </c>
      <c r="AA307" s="48" t="str">
        <f t="shared" si="149"/>
        <v>6h7m</v>
      </c>
      <c r="AB307" s="60"/>
      <c r="AC307" s="21">
        <f t="shared" si="151"/>
        <v>17.50599694957897</v>
      </c>
      <c r="AD307" s="21">
        <f t="shared" si="150"/>
        <v>19.391040300167678</v>
      </c>
      <c r="AE307" s="21">
        <f t="shared" si="152"/>
        <v>28.24500673116075</v>
      </c>
      <c r="AF307" s="55">
        <f t="shared" si="153"/>
        <v>30.130050081749456</v>
      </c>
      <c r="AG307" s="31">
        <v>24</v>
      </c>
    </row>
    <row r="308" spans="1:33" ht="11.25">
      <c r="A308" s="40">
        <f t="shared" si="154"/>
        <v>40453</v>
      </c>
      <c r="B308" s="39">
        <f t="shared" si="136"/>
        <v>2455471.5</v>
      </c>
      <c r="C308" s="35">
        <f t="shared" si="137"/>
        <v>4150.610246057399</v>
      </c>
      <c r="D308" s="35">
        <f t="shared" si="138"/>
        <v>0.1872995229819127</v>
      </c>
      <c r="E308" s="34">
        <f t="shared" si="124"/>
        <v>-4.314591820902269</v>
      </c>
      <c r="F308" s="34">
        <f t="shared" si="139"/>
        <v>5.656090761153362</v>
      </c>
      <c r="G308" s="34">
        <f t="shared" si="125"/>
        <v>6.279723304341102</v>
      </c>
      <c r="H308" s="34">
        <f t="shared" si="126"/>
        <v>6.903981560182187</v>
      </c>
      <c r="I308" s="34">
        <f t="shared" si="127"/>
        <v>7.539421345837624</v>
      </c>
      <c r="J308" s="34">
        <f t="shared" si="128"/>
        <v>17.46879123817145</v>
      </c>
      <c r="K308" s="53" t="str">
        <f t="shared" si="140"/>
        <v>17h28m</v>
      </c>
      <c r="L308" s="35">
        <f t="shared" si="129"/>
        <v>18.09242378135919</v>
      </c>
      <c r="M308" s="46" t="str">
        <f t="shared" si="141"/>
        <v>18h5m</v>
      </c>
      <c r="N308" s="34">
        <f t="shared" si="130"/>
        <v>18.716682037200275</v>
      </c>
      <c r="O308" s="47" t="str">
        <f t="shared" si="142"/>
        <v>18h43m</v>
      </c>
      <c r="P308" s="35">
        <f t="shared" si="131"/>
        <v>19.35212182285571</v>
      </c>
      <c r="Q308" s="45" t="str">
        <f t="shared" si="143"/>
        <v>19h21m</v>
      </c>
      <c r="R308" s="34">
        <f t="shared" si="144"/>
        <v>8.921157308324752</v>
      </c>
      <c r="S308" s="51" t="str">
        <f t="shared" si="145"/>
        <v>8,9h</v>
      </c>
      <c r="T308" s="34">
        <f t="shared" si="132"/>
        <v>4.273279131180463</v>
      </c>
      <c r="U308" s="45" t="str">
        <f t="shared" si="146"/>
        <v>4h16m</v>
      </c>
      <c r="V308" s="35">
        <f t="shared" si="133"/>
        <v>4.908718916835901</v>
      </c>
      <c r="W308" s="47" t="str">
        <f t="shared" si="147"/>
        <v>4h54m</v>
      </c>
      <c r="X308" s="35">
        <f t="shared" si="134"/>
        <v>5.532977172676985</v>
      </c>
      <c r="Y308" s="46" t="str">
        <f t="shared" si="148"/>
        <v>5h31m</v>
      </c>
      <c r="Z308" s="34">
        <f t="shared" si="135"/>
        <v>6.156609715864725</v>
      </c>
      <c r="AA308" s="48" t="str">
        <f t="shared" si="149"/>
        <v>6h9m</v>
      </c>
      <c r="AB308" s="60"/>
      <c r="AC308" s="21">
        <f t="shared" si="151"/>
        <v>17.46879123817145</v>
      </c>
      <c r="AD308" s="21">
        <f t="shared" si="150"/>
        <v>19.35212182285571</v>
      </c>
      <c r="AE308" s="21">
        <f t="shared" si="152"/>
        <v>28.273279131180463</v>
      </c>
      <c r="AF308" s="55">
        <f t="shared" si="153"/>
        <v>30.156609715864725</v>
      </c>
      <c r="AG308" s="31">
        <v>24</v>
      </c>
    </row>
    <row r="309" spans="1:33" ht="11.25">
      <c r="A309" s="40">
        <f t="shared" si="154"/>
        <v>40454</v>
      </c>
      <c r="B309" s="39">
        <f t="shared" si="136"/>
        <v>2455472.5</v>
      </c>
      <c r="C309" s="35">
        <f t="shared" si="137"/>
        <v>4151.5958934089995</v>
      </c>
      <c r="D309" s="35">
        <f t="shared" si="138"/>
        <v>0.1925142967339635</v>
      </c>
      <c r="E309" s="34">
        <f t="shared" si="124"/>
        <v>-4.711067224270014</v>
      </c>
      <c r="F309" s="34">
        <f t="shared" si="139"/>
        <v>5.6242530840567735</v>
      </c>
      <c r="G309" s="34">
        <f t="shared" si="125"/>
        <v>6.248292052964292</v>
      </c>
      <c r="H309" s="34">
        <f t="shared" si="126"/>
        <v>6.872104303638093</v>
      </c>
      <c r="I309" s="34">
        <f t="shared" si="127"/>
        <v>7.5061193952382865</v>
      </c>
      <c r="J309" s="34">
        <f t="shared" si="128"/>
        <v>17.43173878732281</v>
      </c>
      <c r="K309" s="53" t="str">
        <f t="shared" si="140"/>
        <v>17h25m</v>
      </c>
      <c r="L309" s="35">
        <f t="shared" si="129"/>
        <v>18.055777756230327</v>
      </c>
      <c r="M309" s="46" t="str">
        <f t="shared" si="141"/>
        <v>18h3m</v>
      </c>
      <c r="N309" s="34">
        <f t="shared" si="130"/>
        <v>18.679590006904128</v>
      </c>
      <c r="O309" s="47" t="str">
        <f t="shared" si="142"/>
        <v>18h40m</v>
      </c>
      <c r="P309" s="35">
        <f t="shared" si="131"/>
        <v>19.313605098504322</v>
      </c>
      <c r="Q309" s="45" t="str">
        <f t="shared" si="143"/>
        <v>19h18m</v>
      </c>
      <c r="R309" s="34">
        <f t="shared" si="144"/>
        <v>8.987761209523427</v>
      </c>
      <c r="S309" s="51" t="str">
        <f t="shared" si="145"/>
        <v>9h</v>
      </c>
      <c r="T309" s="34">
        <f t="shared" si="132"/>
        <v>4.30136630802775</v>
      </c>
      <c r="U309" s="45" t="str">
        <f t="shared" si="146"/>
        <v>4h18m</v>
      </c>
      <c r="V309" s="35">
        <f t="shared" si="133"/>
        <v>4.935381399627944</v>
      </c>
      <c r="W309" s="47" t="str">
        <f t="shared" si="147"/>
        <v>4h56m</v>
      </c>
      <c r="X309" s="35">
        <f t="shared" si="134"/>
        <v>5.5591936503017445</v>
      </c>
      <c r="Y309" s="46" t="str">
        <f t="shared" si="148"/>
        <v>5h33m</v>
      </c>
      <c r="Z309" s="34">
        <f t="shared" si="135"/>
        <v>6.183232619209263</v>
      </c>
      <c r="AA309" s="48" t="str">
        <f t="shared" si="149"/>
        <v>6h10m</v>
      </c>
      <c r="AB309" s="60"/>
      <c r="AC309" s="21">
        <f t="shared" si="151"/>
        <v>17.43173878732281</v>
      </c>
      <c r="AD309" s="21">
        <f t="shared" si="150"/>
        <v>19.313605098504322</v>
      </c>
      <c r="AE309" s="21">
        <f t="shared" si="152"/>
        <v>28.30136630802775</v>
      </c>
      <c r="AF309" s="55">
        <f t="shared" si="153"/>
        <v>30.183232619209264</v>
      </c>
      <c r="AG309" s="31">
        <v>24</v>
      </c>
    </row>
    <row r="310" spans="1:33" ht="11.25">
      <c r="A310" s="40">
        <f t="shared" si="154"/>
        <v>40455</v>
      </c>
      <c r="B310" s="39">
        <f t="shared" si="136"/>
        <v>2455473.5</v>
      </c>
      <c r="C310" s="35">
        <f t="shared" si="137"/>
        <v>4152.5815407606</v>
      </c>
      <c r="D310" s="35">
        <f t="shared" si="138"/>
        <v>0.1976146127052567</v>
      </c>
      <c r="E310" s="34">
        <f t="shared" si="124"/>
        <v>-5.1061503180898855</v>
      </c>
      <c r="F310" s="34">
        <f t="shared" si="139"/>
        <v>5.592464957873972</v>
      </c>
      <c r="G310" s="34">
        <f t="shared" si="125"/>
        <v>6.21698202417359</v>
      </c>
      <c r="H310" s="34">
        <f t="shared" si="126"/>
        <v>6.840424832289878</v>
      </c>
      <c r="I310" s="34">
        <f t="shared" si="127"/>
        <v>7.473111317855706</v>
      </c>
      <c r="J310" s="34">
        <f t="shared" si="128"/>
        <v>17.394850345168717</v>
      </c>
      <c r="K310" s="53" t="str">
        <f t="shared" si="140"/>
        <v>17h23m</v>
      </c>
      <c r="L310" s="35">
        <f t="shared" si="129"/>
        <v>18.019367411468334</v>
      </c>
      <c r="M310" s="46" t="str">
        <f t="shared" si="141"/>
        <v>18h1m</v>
      </c>
      <c r="N310" s="34">
        <f t="shared" si="130"/>
        <v>18.64281021958462</v>
      </c>
      <c r="O310" s="47" t="str">
        <f t="shared" si="142"/>
        <v>18h38m</v>
      </c>
      <c r="P310" s="35">
        <f t="shared" si="131"/>
        <v>19.27549670515045</v>
      </c>
      <c r="Q310" s="45" t="str">
        <f t="shared" si="143"/>
        <v>19h16m</v>
      </c>
      <c r="R310" s="34">
        <f t="shared" si="144"/>
        <v>9.053777364288589</v>
      </c>
      <c r="S310" s="51" t="str">
        <f t="shared" si="145"/>
        <v>9,1h</v>
      </c>
      <c r="T310" s="34">
        <f t="shared" si="132"/>
        <v>4.3292740694390375</v>
      </c>
      <c r="U310" s="45" t="str">
        <f t="shared" si="146"/>
        <v>4h19m</v>
      </c>
      <c r="V310" s="35">
        <f t="shared" si="133"/>
        <v>4.961960555004865</v>
      </c>
      <c r="W310" s="47" t="str">
        <f t="shared" si="147"/>
        <v>4h57m</v>
      </c>
      <c r="X310" s="35">
        <f t="shared" si="134"/>
        <v>5.585403363121153</v>
      </c>
      <c r="Y310" s="46" t="str">
        <f t="shared" si="148"/>
        <v>5h35m</v>
      </c>
      <c r="Z310" s="34">
        <f t="shared" si="135"/>
        <v>6.209920429420771</v>
      </c>
      <c r="AA310" s="48" t="str">
        <f t="shared" si="149"/>
        <v>6h12m</v>
      </c>
      <c r="AB310" s="60"/>
      <c r="AC310" s="21">
        <f t="shared" si="151"/>
        <v>17.394850345168717</v>
      </c>
      <c r="AD310" s="21">
        <f t="shared" si="150"/>
        <v>19.27549670515045</v>
      </c>
      <c r="AE310" s="21">
        <f t="shared" si="152"/>
        <v>28.329274069439037</v>
      </c>
      <c r="AF310" s="55">
        <f t="shared" si="153"/>
        <v>30.20992042942077</v>
      </c>
      <c r="AG310" s="31">
        <v>24</v>
      </c>
    </row>
    <row r="311" spans="1:33" ht="11.25">
      <c r="A311" s="40">
        <f t="shared" si="154"/>
        <v>40456</v>
      </c>
      <c r="B311" s="39">
        <f t="shared" si="136"/>
        <v>2455474.5</v>
      </c>
      <c r="C311" s="35">
        <f t="shared" si="137"/>
        <v>4153.5671881122</v>
      </c>
      <c r="D311" s="35">
        <f t="shared" si="138"/>
        <v>0.20259437992396095</v>
      </c>
      <c r="E311" s="34">
        <f t="shared" si="124"/>
        <v>-5.499724339442285</v>
      </c>
      <c r="F311" s="34">
        <f t="shared" si="139"/>
        <v>5.560731035043073</v>
      </c>
      <c r="G311" s="34">
        <f t="shared" si="125"/>
        <v>6.185797274631376</v>
      </c>
      <c r="H311" s="34">
        <f t="shared" si="126"/>
        <v>6.808945975859464</v>
      </c>
      <c r="I311" s="34">
        <f t="shared" si="127"/>
        <v>7.4403976174201</v>
      </c>
      <c r="J311" s="34">
        <f t="shared" si="128"/>
        <v>17.35813665511911</v>
      </c>
      <c r="K311" s="53" t="str">
        <f t="shared" si="140"/>
        <v>17h21m</v>
      </c>
      <c r="L311" s="35">
        <f t="shared" si="129"/>
        <v>17.983202894707414</v>
      </c>
      <c r="M311" s="46" t="str">
        <f t="shared" si="141"/>
        <v>17h58m</v>
      </c>
      <c r="N311" s="34">
        <f t="shared" si="130"/>
        <v>18.606351595935504</v>
      </c>
      <c r="O311" s="47" t="str">
        <f t="shared" si="142"/>
        <v>18h36m</v>
      </c>
      <c r="P311" s="35">
        <f t="shared" si="131"/>
        <v>19.237803237496138</v>
      </c>
      <c r="Q311" s="45" t="str">
        <f t="shared" si="143"/>
        <v>19h14m</v>
      </c>
      <c r="R311" s="34">
        <f t="shared" si="144"/>
        <v>9.1192047651598</v>
      </c>
      <c r="S311" s="51" t="str">
        <f t="shared" si="145"/>
        <v>9,1h</v>
      </c>
      <c r="T311" s="34">
        <f t="shared" si="132"/>
        <v>4.357008002655939</v>
      </c>
      <c r="U311" s="45" t="str">
        <f t="shared" si="146"/>
        <v>4h21m</v>
      </c>
      <c r="V311" s="35">
        <f t="shared" si="133"/>
        <v>4.988459644216575</v>
      </c>
      <c r="W311" s="47" t="str">
        <f t="shared" si="147"/>
        <v>4h59m</v>
      </c>
      <c r="X311" s="35">
        <f t="shared" si="134"/>
        <v>5.611608345444663</v>
      </c>
      <c r="Y311" s="46" t="str">
        <f t="shared" si="148"/>
        <v>5h36m</v>
      </c>
      <c r="Z311" s="34">
        <f t="shared" si="135"/>
        <v>6.236674585032966</v>
      </c>
      <c r="AA311" s="48" t="str">
        <f t="shared" si="149"/>
        <v>6h14m</v>
      </c>
      <c r="AB311" s="60"/>
      <c r="AC311" s="21">
        <f t="shared" si="151"/>
        <v>17.35813665511911</v>
      </c>
      <c r="AD311" s="21">
        <f t="shared" si="150"/>
        <v>19.237803237496138</v>
      </c>
      <c r="AE311" s="21">
        <f t="shared" si="152"/>
        <v>28.357008002655938</v>
      </c>
      <c r="AF311" s="55">
        <f t="shared" si="153"/>
        <v>30.236674585032965</v>
      </c>
      <c r="AG311" s="31">
        <v>24</v>
      </c>
    </row>
    <row r="312" spans="1:33" ht="11.25">
      <c r="A312" s="40">
        <f t="shared" si="154"/>
        <v>40457</v>
      </c>
      <c r="B312" s="39">
        <f t="shared" si="136"/>
        <v>2455475.5</v>
      </c>
      <c r="C312" s="35">
        <f t="shared" si="137"/>
        <v>4154.552835463799</v>
      </c>
      <c r="D312" s="35">
        <f t="shared" si="138"/>
        <v>0.2074476165585423</v>
      </c>
      <c r="E312" s="34">
        <f t="shared" si="124"/>
        <v>-5.891672971399066</v>
      </c>
      <c r="F312" s="34">
        <f t="shared" si="139"/>
        <v>5.529056073248799</v>
      </c>
      <c r="G312" s="34">
        <f t="shared" si="125"/>
        <v>6.154741938866669</v>
      </c>
      <c r="H312" s="34">
        <f t="shared" si="126"/>
        <v>6.777670635594224</v>
      </c>
      <c r="I312" s="34">
        <f t="shared" si="127"/>
        <v>7.407978917648852</v>
      </c>
      <c r="J312" s="34">
        <f t="shared" si="128"/>
        <v>17.321608456690257</v>
      </c>
      <c r="K312" s="53" t="str">
        <f t="shared" si="140"/>
        <v>17h19m</v>
      </c>
      <c r="L312" s="35">
        <f t="shared" si="129"/>
        <v>17.947294322308128</v>
      </c>
      <c r="M312" s="46" t="str">
        <f t="shared" si="141"/>
        <v>17h56m</v>
      </c>
      <c r="N312" s="34">
        <f t="shared" si="130"/>
        <v>18.57022301903568</v>
      </c>
      <c r="O312" s="47" t="str">
        <f t="shared" si="142"/>
        <v>18h34m</v>
      </c>
      <c r="P312" s="35">
        <f t="shared" si="131"/>
        <v>19.200531301090308</v>
      </c>
      <c r="Q312" s="45" t="str">
        <f t="shared" si="143"/>
        <v>19h12m</v>
      </c>
      <c r="R312" s="34">
        <f t="shared" si="144"/>
        <v>9.184042164702298</v>
      </c>
      <c r="S312" s="51" t="str">
        <f t="shared" si="145"/>
        <v>9,2h</v>
      </c>
      <c r="T312" s="34">
        <f t="shared" si="132"/>
        <v>4.384573465792606</v>
      </c>
      <c r="U312" s="45" t="str">
        <f t="shared" si="146"/>
        <v>4h23m</v>
      </c>
      <c r="V312" s="35">
        <f t="shared" si="133"/>
        <v>5.014881747847234</v>
      </c>
      <c r="W312" s="47" t="str">
        <f t="shared" si="147"/>
        <v>5h0m</v>
      </c>
      <c r="X312" s="35">
        <f t="shared" si="134"/>
        <v>5.6378104445747885</v>
      </c>
      <c r="Y312" s="46" t="str">
        <f t="shared" si="148"/>
        <v>5h38m</v>
      </c>
      <c r="Z312" s="34">
        <f t="shared" si="135"/>
        <v>6.263496310192659</v>
      </c>
      <c r="AA312" s="48" t="str">
        <f t="shared" si="149"/>
        <v>6h15m</v>
      </c>
      <c r="AB312" s="60"/>
      <c r="AC312" s="21">
        <f t="shared" si="151"/>
        <v>17.321608456690257</v>
      </c>
      <c r="AD312" s="21">
        <f t="shared" si="150"/>
        <v>19.200531301090308</v>
      </c>
      <c r="AE312" s="21">
        <f t="shared" si="152"/>
        <v>28.384573465792606</v>
      </c>
      <c r="AF312" s="55">
        <f t="shared" si="153"/>
        <v>30.263496310192657</v>
      </c>
      <c r="AG312" s="31">
        <v>24</v>
      </c>
    </row>
    <row r="313" spans="1:33" ht="11.25">
      <c r="A313" s="40">
        <f t="shared" si="154"/>
        <v>40458</v>
      </c>
      <c r="B313" s="39">
        <f t="shared" si="136"/>
        <v>2455476.5</v>
      </c>
      <c r="C313" s="35">
        <f t="shared" si="137"/>
        <v>4155.5384828154</v>
      </c>
      <c r="D313" s="35">
        <f t="shared" si="138"/>
        <v>0.21216845702398301</v>
      </c>
      <c r="E313" s="34">
        <f t="shared" si="124"/>
        <v>-6.2818803773999425</v>
      </c>
      <c r="F313" s="34">
        <f t="shared" si="139"/>
        <v>5.497444943416138</v>
      </c>
      <c r="G313" s="34">
        <f t="shared" si="125"/>
        <v>6.123820235907692</v>
      </c>
      <c r="H313" s="34">
        <f t="shared" si="126"/>
        <v>6.746601789468714</v>
      </c>
      <c r="I313" s="34">
        <f t="shared" si="127"/>
        <v>7.3758559636239</v>
      </c>
      <c r="J313" s="34">
        <f t="shared" si="128"/>
        <v>17.285276486392156</v>
      </c>
      <c r="K313" s="53" t="str">
        <f t="shared" si="140"/>
        <v>17h17m</v>
      </c>
      <c r="L313" s="35">
        <f t="shared" si="129"/>
        <v>17.911651778883712</v>
      </c>
      <c r="M313" s="46" t="str">
        <f t="shared" si="141"/>
        <v>17h54m</v>
      </c>
      <c r="N313" s="34">
        <f t="shared" si="130"/>
        <v>18.53443333244473</v>
      </c>
      <c r="O313" s="47" t="str">
        <f t="shared" si="142"/>
        <v>18h32m</v>
      </c>
      <c r="P313" s="35">
        <f t="shared" si="131"/>
        <v>19.163687506599917</v>
      </c>
      <c r="Q313" s="45" t="str">
        <f t="shared" si="143"/>
        <v>19h9m</v>
      </c>
      <c r="R313" s="34">
        <f t="shared" si="144"/>
        <v>9.2482880727522</v>
      </c>
      <c r="S313" s="51" t="str">
        <f t="shared" si="145"/>
        <v>9,2h</v>
      </c>
      <c r="T313" s="34">
        <f t="shared" si="132"/>
        <v>4.4119755793521165</v>
      </c>
      <c r="U313" s="45" t="str">
        <f t="shared" si="146"/>
        <v>4h24m</v>
      </c>
      <c r="V313" s="35">
        <f t="shared" si="133"/>
        <v>5.041229753507303</v>
      </c>
      <c r="W313" s="47" t="str">
        <f t="shared" si="147"/>
        <v>5h2m</v>
      </c>
      <c r="X313" s="35">
        <f t="shared" si="134"/>
        <v>5.664011307068325</v>
      </c>
      <c r="Y313" s="46" t="str">
        <f t="shared" si="148"/>
        <v>5h39m</v>
      </c>
      <c r="Z313" s="34">
        <f t="shared" si="135"/>
        <v>6.290386599559879</v>
      </c>
      <c r="AA313" s="48" t="str">
        <f t="shared" si="149"/>
        <v>6h17m</v>
      </c>
      <c r="AB313" s="60"/>
      <c r="AC313" s="21">
        <f t="shared" si="151"/>
        <v>17.285276486392156</v>
      </c>
      <c r="AD313" s="21">
        <f t="shared" si="150"/>
        <v>19.163687506599917</v>
      </c>
      <c r="AE313" s="21">
        <f t="shared" si="152"/>
        <v>28.411975579352116</v>
      </c>
      <c r="AF313" s="55">
        <f t="shared" si="153"/>
        <v>30.29038659955988</v>
      </c>
      <c r="AG313" s="31">
        <v>24</v>
      </c>
    </row>
    <row r="314" spans="1:33" ht="11.25">
      <c r="A314" s="40">
        <f t="shared" si="154"/>
        <v>40459</v>
      </c>
      <c r="B314" s="39">
        <f t="shared" si="136"/>
        <v>2455477.5</v>
      </c>
      <c r="C314" s="35">
        <f t="shared" si="137"/>
        <v>4156.524130166999</v>
      </c>
      <c r="D314" s="35">
        <f t="shared" si="138"/>
        <v>0.21675115896024497</v>
      </c>
      <c r="E314" s="34">
        <f t="shared" si="124"/>
        <v>-6.6702312354867805</v>
      </c>
      <c r="F314" s="34">
        <f t="shared" si="139"/>
        <v>5.465902637631313</v>
      </c>
      <c r="G314" s="34">
        <f t="shared" si="125"/>
        <v>6.093036475747921</v>
      </c>
      <c r="H314" s="34">
        <f t="shared" si="126"/>
        <v>6.715742497188615</v>
      </c>
      <c r="I314" s="34">
        <f t="shared" si="127"/>
        <v>7.3440296231275735</v>
      </c>
      <c r="J314" s="34">
        <f t="shared" si="128"/>
        <v>17.249151478671067</v>
      </c>
      <c r="K314" s="53" t="str">
        <f t="shared" si="140"/>
        <v>17h14m</v>
      </c>
      <c r="L314" s="35">
        <f t="shared" si="129"/>
        <v>17.876285316787676</v>
      </c>
      <c r="M314" s="46" t="str">
        <f t="shared" si="141"/>
        <v>17h52m</v>
      </c>
      <c r="N314" s="34">
        <f t="shared" si="130"/>
        <v>18.498991338228368</v>
      </c>
      <c r="O314" s="47" t="str">
        <f t="shared" si="142"/>
        <v>18h29m</v>
      </c>
      <c r="P314" s="35">
        <f t="shared" si="131"/>
        <v>19.12727846416733</v>
      </c>
      <c r="Q314" s="45" t="str">
        <f t="shared" si="143"/>
        <v>19h7m</v>
      </c>
      <c r="R314" s="34">
        <f t="shared" si="144"/>
        <v>9.311940753744853</v>
      </c>
      <c r="S314" s="51" t="str">
        <f t="shared" si="145"/>
        <v>9,3h</v>
      </c>
      <c r="T314" s="34">
        <f t="shared" si="132"/>
        <v>4.439219217912181</v>
      </c>
      <c r="U314" s="45" t="str">
        <f t="shared" si="146"/>
        <v>4h26m</v>
      </c>
      <c r="V314" s="35">
        <f t="shared" si="133"/>
        <v>5.067506343851139</v>
      </c>
      <c r="W314" s="47" t="str">
        <f t="shared" si="147"/>
        <v>5h4m</v>
      </c>
      <c r="X314" s="35">
        <f t="shared" si="134"/>
        <v>5.690212365291834</v>
      </c>
      <c r="Y314" s="46" t="str">
        <f t="shared" si="148"/>
        <v>5h41m</v>
      </c>
      <c r="Z314" s="34">
        <f t="shared" si="135"/>
        <v>6.317346203408442</v>
      </c>
      <c r="AA314" s="48" t="str">
        <f t="shared" si="149"/>
        <v>6h19m</v>
      </c>
      <c r="AB314" s="60"/>
      <c r="AC314" s="21">
        <f t="shared" si="151"/>
        <v>17.249151478671067</v>
      </c>
      <c r="AD314" s="21">
        <f t="shared" si="150"/>
        <v>19.12727846416733</v>
      </c>
      <c r="AE314" s="21">
        <f t="shared" si="152"/>
        <v>28.439219217912182</v>
      </c>
      <c r="AF314" s="55">
        <f t="shared" si="153"/>
        <v>30.31734620340844</v>
      </c>
      <c r="AG314" s="31">
        <v>24</v>
      </c>
    </row>
    <row r="315" spans="1:33" ht="11.25">
      <c r="A315" s="40">
        <f t="shared" si="154"/>
        <v>40460</v>
      </c>
      <c r="B315" s="39">
        <f t="shared" si="136"/>
        <v>2455478.5</v>
      </c>
      <c r="C315" s="35">
        <f t="shared" si="137"/>
        <v>4157.5097775186</v>
      </c>
      <c r="D315" s="35">
        <f t="shared" si="138"/>
        <v>0.22119011007492614</v>
      </c>
      <c r="E315" s="34">
        <f t="shared" si="124"/>
        <v>-7.056610772386026</v>
      </c>
      <c r="F315" s="34">
        <f t="shared" si="139"/>
        <v>5.434434276980344</v>
      </c>
      <c r="G315" s="34">
        <f t="shared" si="125"/>
        <v>6.062395065637983</v>
      </c>
      <c r="H315" s="34">
        <f t="shared" si="126"/>
        <v>6.685095904992778</v>
      </c>
      <c r="I315" s="34">
        <f t="shared" si="127"/>
        <v>7.312500887925292</v>
      </c>
      <c r="J315" s="34">
        <f t="shared" si="128"/>
        <v>17.21324416690542</v>
      </c>
      <c r="K315" s="53" t="str">
        <f t="shared" si="140"/>
        <v>17h12m</v>
      </c>
      <c r="L315" s="35">
        <f t="shared" si="129"/>
        <v>17.841204955563057</v>
      </c>
      <c r="M315" s="46" t="str">
        <f t="shared" si="141"/>
        <v>17h50m</v>
      </c>
      <c r="N315" s="34">
        <f t="shared" si="130"/>
        <v>18.463905794917853</v>
      </c>
      <c r="O315" s="47" t="str">
        <f t="shared" si="142"/>
        <v>18h27m</v>
      </c>
      <c r="P315" s="35">
        <f t="shared" si="131"/>
        <v>19.091310777850367</v>
      </c>
      <c r="Q315" s="45" t="str">
        <f t="shared" si="143"/>
        <v>19h5m</v>
      </c>
      <c r="R315" s="34">
        <f t="shared" si="144"/>
        <v>9.374998224149415</v>
      </c>
      <c r="S315" s="51" t="str">
        <f t="shared" si="145"/>
        <v>9,4h</v>
      </c>
      <c r="T315" s="34">
        <f t="shared" si="132"/>
        <v>4.4663090019997815</v>
      </c>
      <c r="U315" s="45" t="str">
        <f t="shared" si="146"/>
        <v>4h27m</v>
      </c>
      <c r="V315" s="35">
        <f t="shared" si="133"/>
        <v>5.093713984932296</v>
      </c>
      <c r="W315" s="47" t="str">
        <f t="shared" si="147"/>
        <v>5h5m</v>
      </c>
      <c r="X315" s="35">
        <f t="shared" si="134"/>
        <v>5.716414824287091</v>
      </c>
      <c r="Y315" s="46" t="str">
        <f t="shared" si="148"/>
        <v>5h42m</v>
      </c>
      <c r="Z315" s="34">
        <f t="shared" si="135"/>
        <v>6.34437561294473</v>
      </c>
      <c r="AA315" s="48" t="str">
        <f t="shared" si="149"/>
        <v>6h20m</v>
      </c>
      <c r="AB315" s="60"/>
      <c r="AC315" s="21">
        <f t="shared" si="151"/>
        <v>17.21324416690542</v>
      </c>
      <c r="AD315" s="21">
        <f t="shared" si="150"/>
        <v>19.091310777850367</v>
      </c>
      <c r="AE315" s="21">
        <f t="shared" si="152"/>
        <v>28.466309001999782</v>
      </c>
      <c r="AF315" s="55">
        <f t="shared" si="153"/>
        <v>30.34437561294473</v>
      </c>
      <c r="AG315" s="31">
        <v>24</v>
      </c>
    </row>
    <row r="316" spans="1:33" ht="11.25">
      <c r="A316" s="40">
        <f t="shared" si="154"/>
        <v>40461</v>
      </c>
      <c r="B316" s="39">
        <f t="shared" si="136"/>
        <v>2455479.5</v>
      </c>
      <c r="C316" s="35">
        <f t="shared" si="137"/>
        <v>4158.495424870199</v>
      </c>
      <c r="D316" s="35">
        <f t="shared" si="138"/>
        <v>0.22547983484172024</v>
      </c>
      <c r="E316" s="34">
        <f t="shared" si="124"/>
        <v>-7.440904797428582</v>
      </c>
      <c r="F316" s="34">
        <f t="shared" si="139"/>
        <v>5.403045119294517</v>
      </c>
      <c r="G316" s="34">
        <f t="shared" si="125"/>
        <v>6.0319005161950505</v>
      </c>
      <c r="H316" s="34">
        <f t="shared" si="126"/>
        <v>6.654665250248675</v>
      </c>
      <c r="I316" s="34">
        <f t="shared" si="127"/>
        <v>7.281270874983743</v>
      </c>
      <c r="J316" s="34">
        <f t="shared" si="128"/>
        <v>17.177565284452797</v>
      </c>
      <c r="K316" s="53" t="str">
        <f t="shared" si="140"/>
        <v>17h10m</v>
      </c>
      <c r="L316" s="35">
        <f t="shared" si="129"/>
        <v>17.80642068135333</v>
      </c>
      <c r="M316" s="46" t="str">
        <f t="shared" si="141"/>
        <v>17h48m</v>
      </c>
      <c r="N316" s="34">
        <f t="shared" si="130"/>
        <v>18.429185415406955</v>
      </c>
      <c r="O316" s="47" t="str">
        <f t="shared" si="142"/>
        <v>18h25m</v>
      </c>
      <c r="P316" s="35">
        <f t="shared" si="131"/>
        <v>19.055791040142022</v>
      </c>
      <c r="Q316" s="45" t="str">
        <f t="shared" si="143"/>
        <v>19h3m</v>
      </c>
      <c r="R316" s="34">
        <f t="shared" si="144"/>
        <v>9.437458250032513</v>
      </c>
      <c r="S316" s="51" t="str">
        <f t="shared" si="145"/>
        <v>9,4h</v>
      </c>
      <c r="T316" s="34">
        <f t="shared" si="132"/>
        <v>4.4932492901745364</v>
      </c>
      <c r="U316" s="45" t="str">
        <f t="shared" si="146"/>
        <v>4h29m</v>
      </c>
      <c r="V316" s="35">
        <f t="shared" si="133"/>
        <v>5.119854914909605</v>
      </c>
      <c r="W316" s="47" t="str">
        <f t="shared" si="147"/>
        <v>5h7m</v>
      </c>
      <c r="X316" s="35">
        <f t="shared" si="134"/>
        <v>5.742619648963229</v>
      </c>
      <c r="Y316" s="46" t="str">
        <f t="shared" si="148"/>
        <v>5h44m</v>
      </c>
      <c r="Z316" s="34">
        <f t="shared" si="135"/>
        <v>6.371475045863763</v>
      </c>
      <c r="AA316" s="48" t="str">
        <f t="shared" si="149"/>
        <v>6h22m</v>
      </c>
      <c r="AB316" s="60"/>
      <c r="AC316" s="21">
        <f t="shared" si="151"/>
        <v>17.177565284452797</v>
      </c>
      <c r="AD316" s="21">
        <f t="shared" si="150"/>
        <v>19.055791040142022</v>
      </c>
      <c r="AE316" s="21">
        <f t="shared" si="152"/>
        <v>28.493249290174536</v>
      </c>
      <c r="AF316" s="55">
        <f t="shared" si="153"/>
        <v>30.37147504586376</v>
      </c>
      <c r="AG316" s="31">
        <v>24</v>
      </c>
    </row>
    <row r="317" spans="1:33" ht="11.25">
      <c r="A317" s="40">
        <f t="shared" si="154"/>
        <v>40462</v>
      </c>
      <c r="B317" s="39">
        <f t="shared" si="136"/>
        <v>2455480.5</v>
      </c>
      <c r="C317" s="35">
        <f t="shared" si="137"/>
        <v>4159.4810722218</v>
      </c>
      <c r="D317" s="35">
        <f t="shared" si="138"/>
        <v>0.22961500104698063</v>
      </c>
      <c r="E317" s="34">
        <f t="shared" si="124"/>
        <v>-7.8229997362978905</v>
      </c>
      <c r="F317" s="34">
        <f t="shared" si="139"/>
        <v>5.371740566790997</v>
      </c>
      <c r="G317" s="34">
        <f t="shared" si="125"/>
        <v>6.001557447320582</v>
      </c>
      <c r="H317" s="34">
        <f t="shared" si="126"/>
        <v>6.624453865835795</v>
      </c>
      <c r="I317" s="34">
        <f t="shared" si="127"/>
        <v>7.250340827613181</v>
      </c>
      <c r="J317" s="34">
        <f t="shared" si="128"/>
        <v>17.142125565744017</v>
      </c>
      <c r="K317" s="53" t="str">
        <f t="shared" si="140"/>
        <v>17h8m</v>
      </c>
      <c r="L317" s="35">
        <f t="shared" si="129"/>
        <v>17.771942446273602</v>
      </c>
      <c r="M317" s="46" t="str">
        <f t="shared" si="141"/>
        <v>17h46m</v>
      </c>
      <c r="N317" s="34">
        <f t="shared" si="130"/>
        <v>18.394838864788817</v>
      </c>
      <c r="O317" s="47" t="str">
        <f t="shared" si="142"/>
        <v>18h23m</v>
      </c>
      <c r="P317" s="35">
        <f t="shared" si="131"/>
        <v>19.0207258265662</v>
      </c>
      <c r="Q317" s="45" t="str">
        <f t="shared" si="143"/>
        <v>19h1m</v>
      </c>
      <c r="R317" s="34">
        <f t="shared" si="144"/>
        <v>9.49931834477364</v>
      </c>
      <c r="S317" s="51" t="str">
        <f t="shared" si="145"/>
        <v>9,5h</v>
      </c>
      <c r="T317" s="34">
        <f t="shared" si="132"/>
        <v>4.520044171339839</v>
      </c>
      <c r="U317" s="45" t="str">
        <f t="shared" si="146"/>
        <v>4h31m</v>
      </c>
      <c r="V317" s="35">
        <f t="shared" si="133"/>
        <v>5.145931133117225</v>
      </c>
      <c r="W317" s="47" t="str">
        <f t="shared" si="147"/>
        <v>5h8m</v>
      </c>
      <c r="X317" s="35">
        <f t="shared" si="134"/>
        <v>5.768827551632437</v>
      </c>
      <c r="Y317" s="46" t="str">
        <f t="shared" si="148"/>
        <v>5h46m</v>
      </c>
      <c r="Z317" s="34">
        <f t="shared" si="135"/>
        <v>6.398644432162023</v>
      </c>
      <c r="AA317" s="48" t="str">
        <f t="shared" si="149"/>
        <v>6h23m</v>
      </c>
      <c r="AB317" s="60"/>
      <c r="AC317" s="21">
        <f t="shared" si="151"/>
        <v>17.142125565744017</v>
      </c>
      <c r="AD317" s="21">
        <f t="shared" si="150"/>
        <v>19.0207258265662</v>
      </c>
      <c r="AE317" s="21">
        <f t="shared" si="152"/>
        <v>28.52004417133984</v>
      </c>
      <c r="AF317" s="55">
        <f t="shared" si="153"/>
        <v>30.398644432162023</v>
      </c>
      <c r="AG317" s="31">
        <v>24</v>
      </c>
    </row>
    <row r="318" spans="1:33" ht="11.25">
      <c r="A318" s="40">
        <f t="shared" si="154"/>
        <v>40463</v>
      </c>
      <c r="B318" s="39">
        <f t="shared" si="136"/>
        <v>2455481.5</v>
      </c>
      <c r="C318" s="35">
        <f t="shared" si="137"/>
        <v>4160.466719573399</v>
      </c>
      <c r="D318" s="35">
        <f t="shared" si="138"/>
        <v>0.23359042617641482</v>
      </c>
      <c r="E318" s="34">
        <f t="shared" si="124"/>
        <v>-8.202782664595649</v>
      </c>
      <c r="F318" s="34">
        <f t="shared" si="139"/>
        <v>5.340526173595867</v>
      </c>
      <c r="G318" s="34">
        <f t="shared" si="125"/>
        <v>5.971370593916454</v>
      </c>
      <c r="H318" s="34">
        <f t="shared" si="126"/>
        <v>6.594465184310968</v>
      </c>
      <c r="I318" s="34">
        <f t="shared" si="127"/>
        <v>7.219712116522633</v>
      </c>
      <c r="J318" s="34">
        <f t="shared" si="128"/>
        <v>17.106935747419453</v>
      </c>
      <c r="K318" s="53" t="str">
        <f t="shared" si="140"/>
        <v>17h6m</v>
      </c>
      <c r="L318" s="35">
        <f t="shared" si="129"/>
        <v>17.737780167740038</v>
      </c>
      <c r="M318" s="46" t="str">
        <f t="shared" si="141"/>
        <v>17h44m</v>
      </c>
      <c r="N318" s="34">
        <f t="shared" si="130"/>
        <v>18.360874758134553</v>
      </c>
      <c r="O318" s="47" t="str">
        <f t="shared" si="142"/>
        <v>18h21m</v>
      </c>
      <c r="P318" s="35">
        <f t="shared" si="131"/>
        <v>18.986121690346216</v>
      </c>
      <c r="Q318" s="45" t="str">
        <f t="shared" si="143"/>
        <v>18h59m</v>
      </c>
      <c r="R318" s="34">
        <f t="shared" si="144"/>
        <v>9.560575766954736</v>
      </c>
      <c r="S318" s="51" t="str">
        <f t="shared" si="145"/>
        <v>9,6h</v>
      </c>
      <c r="T318" s="34">
        <f t="shared" si="132"/>
        <v>4.546697457300953</v>
      </c>
      <c r="U318" s="45" t="str">
        <f t="shared" si="146"/>
        <v>4h32m</v>
      </c>
      <c r="V318" s="35">
        <f t="shared" si="133"/>
        <v>5.171944389512618</v>
      </c>
      <c r="W318" s="47" t="str">
        <f t="shared" si="147"/>
        <v>5h10m</v>
      </c>
      <c r="X318" s="35">
        <f t="shared" si="134"/>
        <v>5.795038979907131</v>
      </c>
      <c r="Y318" s="46" t="str">
        <f t="shared" si="148"/>
        <v>5h47m</v>
      </c>
      <c r="Z318" s="34">
        <f t="shared" si="135"/>
        <v>6.425883400227718</v>
      </c>
      <c r="AA318" s="48" t="str">
        <f t="shared" si="149"/>
        <v>6h25m</v>
      </c>
      <c r="AB318" s="60"/>
      <c r="AC318" s="21">
        <f t="shared" si="151"/>
        <v>17.106935747419453</v>
      </c>
      <c r="AD318" s="21">
        <f t="shared" si="150"/>
        <v>18.986121690346216</v>
      </c>
      <c r="AE318" s="21">
        <f t="shared" si="152"/>
        <v>28.54669745730095</v>
      </c>
      <c r="AF318" s="55">
        <f t="shared" si="153"/>
        <v>30.42588340022772</v>
      </c>
      <c r="AG318" s="31">
        <v>24</v>
      </c>
    </row>
    <row r="319" spans="1:33" ht="11.25">
      <c r="A319" s="40">
        <f t="shared" si="154"/>
        <v>40464</v>
      </c>
      <c r="B319" s="39">
        <f t="shared" si="136"/>
        <v>2455482.5</v>
      </c>
      <c r="C319" s="35">
        <f t="shared" si="137"/>
        <v>4161.452366924999</v>
      </c>
      <c r="D319" s="35">
        <f t="shared" si="138"/>
        <v>0.23740108363455192</v>
      </c>
      <c r="E319" s="34">
        <f t="shared" si="124"/>
        <v>-8.580141341215578</v>
      </c>
      <c r="F319" s="34">
        <f t="shared" si="139"/>
        <v>5.309407653135567</v>
      </c>
      <c r="G319" s="34">
        <f t="shared" si="125"/>
        <v>5.941344811388705</v>
      </c>
      <c r="H319" s="34">
        <f t="shared" si="126"/>
        <v>6.564702741848858</v>
      </c>
      <c r="I319" s="34">
        <f t="shared" si="127"/>
        <v>7.189386240776832</v>
      </c>
      <c r="J319" s="34">
        <f t="shared" si="128"/>
        <v>17.072006569501013</v>
      </c>
      <c r="K319" s="53" t="str">
        <f t="shared" si="140"/>
        <v>17h4m</v>
      </c>
      <c r="L319" s="35">
        <f t="shared" si="129"/>
        <v>17.70394372775415</v>
      </c>
      <c r="M319" s="46" t="str">
        <f t="shared" si="141"/>
        <v>17h42m</v>
      </c>
      <c r="N319" s="34">
        <f t="shared" si="130"/>
        <v>18.327301658214306</v>
      </c>
      <c r="O319" s="47" t="str">
        <f t="shared" si="142"/>
        <v>18h19m</v>
      </c>
      <c r="P319" s="35">
        <f t="shared" si="131"/>
        <v>18.951985157142282</v>
      </c>
      <c r="Q319" s="45" t="str">
        <f t="shared" si="143"/>
        <v>18h57m</v>
      </c>
      <c r="R319" s="34">
        <f t="shared" si="144"/>
        <v>9.621227518446334</v>
      </c>
      <c r="S319" s="51" t="str">
        <f t="shared" si="145"/>
        <v>9,6h</v>
      </c>
      <c r="T319" s="34">
        <f t="shared" si="132"/>
        <v>4.573212675588616</v>
      </c>
      <c r="U319" s="45" t="str">
        <f t="shared" si="146"/>
        <v>4h34m</v>
      </c>
      <c r="V319" s="35">
        <f t="shared" si="133"/>
        <v>5.19789617451659</v>
      </c>
      <c r="W319" s="47" t="str">
        <f t="shared" si="147"/>
        <v>5h11m</v>
      </c>
      <c r="X319" s="35">
        <f t="shared" si="134"/>
        <v>5.8212541049767434</v>
      </c>
      <c r="Y319" s="46" t="str">
        <f t="shared" si="148"/>
        <v>5h49m</v>
      </c>
      <c r="Z319" s="34">
        <f t="shared" si="135"/>
        <v>6.453191263229881</v>
      </c>
      <c r="AA319" s="48" t="str">
        <f t="shared" si="149"/>
        <v>6h27m</v>
      </c>
      <c r="AB319" s="60"/>
      <c r="AC319" s="21">
        <f t="shared" si="151"/>
        <v>17.072006569501013</v>
      </c>
      <c r="AD319" s="21">
        <f t="shared" si="150"/>
        <v>18.951985157142282</v>
      </c>
      <c r="AE319" s="21">
        <f t="shared" si="152"/>
        <v>28.573212675588614</v>
      </c>
      <c r="AF319" s="55">
        <f t="shared" si="153"/>
        <v>30.453191263229883</v>
      </c>
      <c r="AG319" s="31">
        <v>24</v>
      </c>
    </row>
    <row r="320" spans="1:33" ht="11.25">
      <c r="A320" s="40">
        <f t="shared" si="154"/>
        <v>40465</v>
      </c>
      <c r="B320" s="39">
        <f t="shared" si="136"/>
        <v>2455483.5</v>
      </c>
      <c r="C320" s="35">
        <f t="shared" si="137"/>
        <v>4162.4380142765995</v>
      </c>
      <c r="D320" s="35">
        <f t="shared" si="138"/>
        <v>0.24104210878935195</v>
      </c>
      <c r="E320" s="34">
        <f t="shared" si="124"/>
        <v>-8.954964241515068</v>
      </c>
      <c r="F320" s="34">
        <f t="shared" si="139"/>
        <v>5.278390885381681</v>
      </c>
      <c r="G320" s="34">
        <f t="shared" si="125"/>
        <v>5.9114850809273385</v>
      </c>
      <c r="H320" s="34">
        <f t="shared" si="126"/>
        <v>6.535170181950317</v>
      </c>
      <c r="I320" s="34">
        <f t="shared" si="127"/>
        <v>7.159364828643726</v>
      </c>
      <c r="J320" s="34">
        <f t="shared" si="128"/>
        <v>17.03734877659233</v>
      </c>
      <c r="K320" s="53" t="str">
        <f t="shared" si="140"/>
        <v>17h2m</v>
      </c>
      <c r="L320" s="35">
        <f t="shared" si="129"/>
        <v>17.670442972137987</v>
      </c>
      <c r="M320" s="46" t="str">
        <f t="shared" si="141"/>
        <v>17h40m</v>
      </c>
      <c r="N320" s="34">
        <f t="shared" si="130"/>
        <v>18.294128073160966</v>
      </c>
      <c r="O320" s="47" t="str">
        <f t="shared" si="142"/>
        <v>18h17m</v>
      </c>
      <c r="P320" s="35">
        <f t="shared" si="131"/>
        <v>18.918322719854373</v>
      </c>
      <c r="Q320" s="45" t="str">
        <f t="shared" si="143"/>
        <v>18h55m</v>
      </c>
      <c r="R320" s="34">
        <f t="shared" si="144"/>
        <v>9.681270342712548</v>
      </c>
      <c r="S320" s="51" t="str">
        <f t="shared" si="145"/>
        <v>9,7h</v>
      </c>
      <c r="T320" s="34">
        <f t="shared" si="132"/>
        <v>4.599593062566922</v>
      </c>
      <c r="U320" s="45" t="str">
        <f t="shared" si="146"/>
        <v>4h35m</v>
      </c>
      <c r="V320" s="35">
        <f t="shared" si="133"/>
        <v>5.223787709260331</v>
      </c>
      <c r="W320" s="47" t="str">
        <f t="shared" si="147"/>
        <v>5h13m</v>
      </c>
      <c r="X320" s="35">
        <f t="shared" si="134"/>
        <v>5.84747281028331</v>
      </c>
      <c r="Y320" s="46" t="str">
        <f t="shared" si="148"/>
        <v>5h50m</v>
      </c>
      <c r="Z320" s="34">
        <f t="shared" si="135"/>
        <v>6.480567005828967</v>
      </c>
      <c r="AA320" s="48" t="str">
        <f t="shared" si="149"/>
        <v>6h28m</v>
      </c>
      <c r="AB320" s="60"/>
      <c r="AC320" s="21">
        <f t="shared" si="151"/>
        <v>17.03734877659233</v>
      </c>
      <c r="AD320" s="21">
        <f t="shared" si="150"/>
        <v>18.918322719854373</v>
      </c>
      <c r="AE320" s="21">
        <f t="shared" si="152"/>
        <v>28.59959306256692</v>
      </c>
      <c r="AF320" s="55">
        <f t="shared" si="153"/>
        <v>30.480567005828966</v>
      </c>
      <c r="AG320" s="31">
        <v>24</v>
      </c>
    </row>
    <row r="321" spans="1:33" ht="11.25">
      <c r="A321" s="40">
        <f t="shared" si="154"/>
        <v>40466</v>
      </c>
      <c r="B321" s="39">
        <f t="shared" si="136"/>
        <v>2455484.5</v>
      </c>
      <c r="C321" s="35">
        <f t="shared" si="137"/>
        <v>4163.4236616282</v>
      </c>
      <c r="D321" s="35">
        <f t="shared" si="138"/>
        <v>0.24450880483496568</v>
      </c>
      <c r="E321" s="34">
        <f t="shared" si="124"/>
        <v>-9.327140590275254</v>
      </c>
      <c r="F321" s="34">
        <f t="shared" si="139"/>
        <v>5.2474819239325265</v>
      </c>
      <c r="G321" s="34">
        <f t="shared" si="125"/>
        <v>5.881796514549656</v>
      </c>
      <c r="H321" s="34">
        <f t="shared" si="126"/>
        <v>6.505871258910602</v>
      </c>
      <c r="I321" s="34">
        <f t="shared" si="127"/>
        <v>7.129649638321444</v>
      </c>
      <c r="J321" s="34">
        <f t="shared" si="128"/>
        <v>17.00297311909756</v>
      </c>
      <c r="K321" s="53" t="str">
        <f t="shared" si="140"/>
        <v>17h0m</v>
      </c>
      <c r="L321" s="35">
        <f t="shared" si="129"/>
        <v>17.63728770971469</v>
      </c>
      <c r="M321" s="46" t="str">
        <f t="shared" si="141"/>
        <v>17h38m</v>
      </c>
      <c r="N321" s="34">
        <f t="shared" si="130"/>
        <v>18.261362454075638</v>
      </c>
      <c r="O321" s="47" t="str">
        <f t="shared" si="142"/>
        <v>18h15m</v>
      </c>
      <c r="P321" s="35">
        <f t="shared" si="131"/>
        <v>18.88514083348648</v>
      </c>
      <c r="Q321" s="45" t="str">
        <f t="shared" si="143"/>
        <v>18h53m</v>
      </c>
      <c r="R321" s="34">
        <f t="shared" si="144"/>
        <v>9.740700723357108</v>
      </c>
      <c r="S321" s="51" t="str">
        <f t="shared" si="145"/>
        <v>9,7h</v>
      </c>
      <c r="T321" s="34">
        <f t="shared" si="132"/>
        <v>4.62584155684359</v>
      </c>
      <c r="U321" s="45" t="str">
        <f t="shared" si="146"/>
        <v>4h37m</v>
      </c>
      <c r="V321" s="35">
        <f t="shared" si="133"/>
        <v>5.249619936254432</v>
      </c>
      <c r="W321" s="47" t="str">
        <f t="shared" si="147"/>
        <v>5h14m</v>
      </c>
      <c r="X321" s="35">
        <f t="shared" si="134"/>
        <v>5.873694680615379</v>
      </c>
      <c r="Y321" s="46" t="str">
        <f t="shared" si="148"/>
        <v>5h52m</v>
      </c>
      <c r="Z321" s="34">
        <f t="shared" si="135"/>
        <v>6.508009271232508</v>
      </c>
      <c r="AA321" s="48" t="str">
        <f t="shared" si="149"/>
        <v>6h30m</v>
      </c>
      <c r="AB321" s="60"/>
      <c r="AC321" s="21">
        <f t="shared" si="151"/>
        <v>17.00297311909756</v>
      </c>
      <c r="AD321" s="21">
        <f t="shared" si="150"/>
        <v>18.88514083348648</v>
      </c>
      <c r="AE321" s="21">
        <f t="shared" si="152"/>
        <v>28.62584155684359</v>
      </c>
      <c r="AF321" s="55">
        <f t="shared" si="153"/>
        <v>30.50800927123251</v>
      </c>
      <c r="AG321" s="31">
        <v>24</v>
      </c>
    </row>
    <row r="322" spans="1:33" ht="11.25">
      <c r="A322" s="40">
        <f t="shared" si="154"/>
        <v>40467</v>
      </c>
      <c r="B322" s="39">
        <f t="shared" si="136"/>
        <v>2455485.5</v>
      </c>
      <c r="C322" s="35">
        <f t="shared" si="137"/>
        <v>4164.4093089798</v>
      </c>
      <c r="D322" s="35">
        <f t="shared" si="138"/>
        <v>0.24779664846557922</v>
      </c>
      <c r="E322" s="34">
        <f t="shared" si="124"/>
        <v>-9.696560394439516</v>
      </c>
      <c r="F322" s="34">
        <f t="shared" si="139"/>
        <v>5.216687002913882</v>
      </c>
      <c r="G322" s="34">
        <f t="shared" si="125"/>
        <v>5.8522843598938605</v>
      </c>
      <c r="H322" s="34">
        <f t="shared" si="126"/>
        <v>6.4768098410389126</v>
      </c>
      <c r="I322" s="34">
        <f t="shared" si="127"/>
        <v>7.100242558533596</v>
      </c>
      <c r="J322" s="34">
        <f t="shared" si="128"/>
        <v>16.968890354448302</v>
      </c>
      <c r="K322" s="53" t="str">
        <f t="shared" si="140"/>
        <v>16h58m</v>
      </c>
      <c r="L322" s="35">
        <f t="shared" si="129"/>
        <v>17.60448771142828</v>
      </c>
      <c r="M322" s="46" t="str">
        <f t="shared" si="141"/>
        <v>17h36m</v>
      </c>
      <c r="N322" s="34">
        <f t="shared" si="130"/>
        <v>18.229013192573333</v>
      </c>
      <c r="O322" s="47" t="str">
        <f t="shared" si="142"/>
        <v>18h13m</v>
      </c>
      <c r="P322" s="35">
        <f t="shared" si="131"/>
        <v>18.852445910068013</v>
      </c>
      <c r="Q322" s="45" t="str">
        <f t="shared" si="143"/>
        <v>18h51m</v>
      </c>
      <c r="R322" s="34">
        <f t="shared" si="144"/>
        <v>9.799514882932812</v>
      </c>
      <c r="S322" s="51" t="str">
        <f t="shared" si="145"/>
        <v>9,8h</v>
      </c>
      <c r="T322" s="34">
        <f t="shared" si="132"/>
        <v>4.651960793000825</v>
      </c>
      <c r="U322" s="45" t="str">
        <f t="shared" si="146"/>
        <v>4h39m</v>
      </c>
      <c r="V322" s="35">
        <f t="shared" si="133"/>
        <v>5.275393510495508</v>
      </c>
      <c r="W322" s="47" t="str">
        <f t="shared" si="147"/>
        <v>5h16m</v>
      </c>
      <c r="X322" s="35">
        <f t="shared" si="134"/>
        <v>5.89991899164056</v>
      </c>
      <c r="Y322" s="46" t="str">
        <f t="shared" si="148"/>
        <v>5h53m</v>
      </c>
      <c r="Z322" s="34">
        <f t="shared" si="135"/>
        <v>6.535516348620539</v>
      </c>
      <c r="AA322" s="48" t="str">
        <f t="shared" si="149"/>
        <v>6h32m</v>
      </c>
      <c r="AB322" s="60"/>
      <c r="AC322" s="21">
        <f t="shared" si="151"/>
        <v>16.968890354448302</v>
      </c>
      <c r="AD322" s="21">
        <f t="shared" si="150"/>
        <v>18.852445910068013</v>
      </c>
      <c r="AE322" s="21">
        <f t="shared" si="152"/>
        <v>28.651960793000825</v>
      </c>
      <c r="AF322" s="55">
        <f t="shared" si="153"/>
        <v>30.53551634862054</v>
      </c>
      <c r="AG322" s="31">
        <v>24</v>
      </c>
    </row>
    <row r="323" spans="1:33" ht="11.25">
      <c r="A323" s="40">
        <f t="shared" si="154"/>
        <v>40468</v>
      </c>
      <c r="B323" s="39">
        <f t="shared" si="136"/>
        <v>2455486.5</v>
      </c>
      <c r="C323" s="35">
        <f t="shared" si="137"/>
        <v>4165.394956331399</v>
      </c>
      <c r="D323" s="35">
        <f t="shared" si="138"/>
        <v>0.2509012953536236</v>
      </c>
      <c r="E323" s="34">
        <f t="shared" si="124"/>
        <v>-10.063114475620909</v>
      </c>
      <c r="F323" s="34">
        <f t="shared" si="139"/>
        <v>5.186012543679615</v>
      </c>
      <c r="G323" s="34">
        <f t="shared" si="125"/>
        <v>5.822954004748763</v>
      </c>
      <c r="H323" s="34">
        <f t="shared" si="126"/>
        <v>6.447989913620104</v>
      </c>
      <c r="I323" s="34">
        <f t="shared" si="127"/>
        <v>7.071145608981805</v>
      </c>
      <c r="J323" s="34">
        <f t="shared" si="128"/>
        <v>16.935111248325992</v>
      </c>
      <c r="K323" s="53" t="str">
        <f t="shared" si="140"/>
        <v>16h56m</v>
      </c>
      <c r="L323" s="35">
        <f t="shared" si="129"/>
        <v>17.572052709395138</v>
      </c>
      <c r="M323" s="46" t="str">
        <f t="shared" si="141"/>
        <v>17h34m</v>
      </c>
      <c r="N323" s="34">
        <f t="shared" si="130"/>
        <v>18.19708861826648</v>
      </c>
      <c r="O323" s="47" t="str">
        <f t="shared" si="142"/>
        <v>18h11m</v>
      </c>
      <c r="P323" s="35">
        <f t="shared" si="131"/>
        <v>18.82024431362818</v>
      </c>
      <c r="Q323" s="45" t="str">
        <f t="shared" si="143"/>
        <v>18h49m</v>
      </c>
      <c r="R323" s="34">
        <f t="shared" si="144"/>
        <v>9.857708782036392</v>
      </c>
      <c r="S323" s="51" t="str">
        <f t="shared" si="145"/>
        <v>9,9h</v>
      </c>
      <c r="T323" s="34">
        <f t="shared" si="132"/>
        <v>4.677953095664572</v>
      </c>
      <c r="U323" s="45" t="str">
        <f t="shared" si="146"/>
        <v>4h40m</v>
      </c>
      <c r="V323" s="35">
        <f t="shared" si="133"/>
        <v>5.301108791026273</v>
      </c>
      <c r="W323" s="47" t="str">
        <f t="shared" si="147"/>
        <v>5h18m</v>
      </c>
      <c r="X323" s="35">
        <f t="shared" si="134"/>
        <v>5.926144699897613</v>
      </c>
      <c r="Y323" s="46" t="str">
        <f t="shared" si="148"/>
        <v>5h55m</v>
      </c>
      <c r="Z323" s="34">
        <f t="shared" si="135"/>
        <v>6.563086160966762</v>
      </c>
      <c r="AA323" s="48" t="str">
        <f t="shared" si="149"/>
        <v>6h33m</v>
      </c>
      <c r="AB323" s="60"/>
      <c r="AC323" s="21">
        <f t="shared" si="151"/>
        <v>16.935111248325992</v>
      </c>
      <c r="AD323" s="21">
        <f t="shared" si="150"/>
        <v>18.82024431362818</v>
      </c>
      <c r="AE323" s="21">
        <f t="shared" si="152"/>
        <v>28.67795309566457</v>
      </c>
      <c r="AF323" s="55">
        <f t="shared" si="153"/>
        <v>30.563086160966762</v>
      </c>
      <c r="AG323" s="31">
        <v>24</v>
      </c>
    </row>
    <row r="324" spans="1:33" ht="11.25">
      <c r="A324" s="40">
        <f t="shared" si="154"/>
        <v>40469</v>
      </c>
      <c r="B324" s="39">
        <f t="shared" si="136"/>
        <v>2455487.5</v>
      </c>
      <c r="C324" s="35">
        <f t="shared" si="137"/>
        <v>4166.380603683</v>
      </c>
      <c r="D324" s="35">
        <f t="shared" si="138"/>
        <v>0.25381858542581825</v>
      </c>
      <c r="E324" s="34">
        <f t="shared" si="124"/>
        <v>-10.426694502368653</v>
      </c>
      <c r="F324" s="34">
        <f t="shared" si="139"/>
        <v>5.155465161291657</v>
      </c>
      <c r="G324" s="34">
        <f t="shared" si="125"/>
        <v>5.793810981304559</v>
      </c>
      <c r="H324" s="34">
        <f t="shared" si="126"/>
        <v>6.41941558160892</v>
      </c>
      <c r="I324" s="34">
        <f t="shared" si="127"/>
        <v>7.04236094064441</v>
      </c>
      <c r="J324" s="34">
        <f t="shared" si="128"/>
        <v>16.90164657586584</v>
      </c>
      <c r="K324" s="53" t="str">
        <f t="shared" si="140"/>
        <v>16h54m</v>
      </c>
      <c r="L324" s="35">
        <f t="shared" si="129"/>
        <v>17.53999239587874</v>
      </c>
      <c r="M324" s="46" t="str">
        <f t="shared" si="141"/>
        <v>17h32m</v>
      </c>
      <c r="N324" s="34">
        <f t="shared" si="130"/>
        <v>18.1655969961831</v>
      </c>
      <c r="O324" s="47" t="str">
        <f t="shared" si="142"/>
        <v>18h9m</v>
      </c>
      <c r="P324" s="35">
        <f t="shared" si="131"/>
        <v>18.788542355218592</v>
      </c>
      <c r="Q324" s="45" t="str">
        <f t="shared" si="143"/>
        <v>18h47m</v>
      </c>
      <c r="R324" s="34">
        <f t="shared" si="144"/>
        <v>9.91527811871118</v>
      </c>
      <c r="S324" s="51" t="str">
        <f t="shared" si="145"/>
        <v>9,9h</v>
      </c>
      <c r="T324" s="34">
        <f t="shared" si="132"/>
        <v>4.703820473929772</v>
      </c>
      <c r="U324" s="45" t="str">
        <f t="shared" si="146"/>
        <v>4h42m</v>
      </c>
      <c r="V324" s="35">
        <f t="shared" si="133"/>
        <v>5.326765832965262</v>
      </c>
      <c r="W324" s="47" t="str">
        <f t="shared" si="147"/>
        <v>5h19m</v>
      </c>
      <c r="X324" s="35">
        <f t="shared" si="134"/>
        <v>5.952370433269623</v>
      </c>
      <c r="Y324" s="46" t="str">
        <f t="shared" si="148"/>
        <v>5h57m</v>
      </c>
      <c r="Z324" s="34">
        <f t="shared" si="135"/>
        <v>6.590716253282525</v>
      </c>
      <c r="AA324" s="48" t="str">
        <f t="shared" si="149"/>
        <v>6h35m</v>
      </c>
      <c r="AB324" s="60"/>
      <c r="AC324" s="21">
        <f t="shared" si="151"/>
        <v>16.90164657586584</v>
      </c>
      <c r="AD324" s="21">
        <f t="shared" si="150"/>
        <v>18.788542355218592</v>
      </c>
      <c r="AE324" s="21">
        <f t="shared" si="152"/>
        <v>28.703820473929774</v>
      </c>
      <c r="AF324" s="55">
        <f t="shared" si="153"/>
        <v>30.590716253282526</v>
      </c>
      <c r="AG324" s="31">
        <v>24</v>
      </c>
    </row>
    <row r="325" spans="1:33" ht="11.25">
      <c r="A325" s="40">
        <f t="shared" si="154"/>
        <v>40470</v>
      </c>
      <c r="B325" s="39">
        <f t="shared" si="136"/>
        <v>2455488.5</v>
      </c>
      <c r="C325" s="35">
        <f t="shared" si="137"/>
        <v>4167.366251034599</v>
      </c>
      <c r="D325" s="35">
        <f t="shared" si="138"/>
        <v>0.2565445479307629</v>
      </c>
      <c r="E325" s="34">
        <f t="shared" si="124"/>
        <v>-10.787193022184505</v>
      </c>
      <c r="F325" s="34">
        <f t="shared" si="139"/>
        <v>5.125051670757158</v>
      </c>
      <c r="G325" s="34">
        <f t="shared" si="125"/>
        <v>5.7648609701088205</v>
      </c>
      <c r="H325" s="34">
        <f t="shared" si="126"/>
        <v>6.391091072046516</v>
      </c>
      <c r="I325" s="34">
        <f t="shared" si="127"/>
        <v>7.013890835910222</v>
      </c>
      <c r="J325" s="34">
        <f t="shared" si="128"/>
        <v>16.868507122826397</v>
      </c>
      <c r="K325" s="53" t="str">
        <f t="shared" si="140"/>
        <v>16h52m</v>
      </c>
      <c r="L325" s="35">
        <f t="shared" si="129"/>
        <v>17.50831642217806</v>
      </c>
      <c r="M325" s="46" t="str">
        <f t="shared" si="141"/>
        <v>17h30m</v>
      </c>
      <c r="N325" s="34">
        <f t="shared" si="130"/>
        <v>18.134546524115752</v>
      </c>
      <c r="O325" s="47" t="str">
        <f t="shared" si="142"/>
        <v>18h8m</v>
      </c>
      <c r="P325" s="35">
        <f t="shared" si="131"/>
        <v>18.75734628797946</v>
      </c>
      <c r="Q325" s="45" t="str">
        <f t="shared" si="143"/>
        <v>18h45m</v>
      </c>
      <c r="R325" s="34">
        <f t="shared" si="144"/>
        <v>9.972218328179556</v>
      </c>
      <c r="S325" s="51" t="str">
        <f t="shared" si="145"/>
        <v>10h</v>
      </c>
      <c r="T325" s="34">
        <f t="shared" si="132"/>
        <v>4.729564616159015</v>
      </c>
      <c r="U325" s="45" t="str">
        <f t="shared" si="146"/>
        <v>4h43m</v>
      </c>
      <c r="V325" s="35">
        <f t="shared" si="133"/>
        <v>5.352364380022721</v>
      </c>
      <c r="W325" s="47" t="str">
        <f t="shared" si="147"/>
        <v>5h21m</v>
      </c>
      <c r="X325" s="35">
        <f t="shared" si="134"/>
        <v>5.978594481960417</v>
      </c>
      <c r="Y325" s="46" t="str">
        <f t="shared" si="148"/>
        <v>5h58m</v>
      </c>
      <c r="Z325" s="34">
        <f t="shared" si="135"/>
        <v>6.618403781312079</v>
      </c>
      <c r="AA325" s="48" t="str">
        <f t="shared" si="149"/>
        <v>6h37m</v>
      </c>
      <c r="AB325" s="60"/>
      <c r="AC325" s="21">
        <f t="shared" si="151"/>
        <v>16.868507122826397</v>
      </c>
      <c r="AD325" s="21">
        <f t="shared" si="150"/>
        <v>18.75734628797946</v>
      </c>
      <c r="AE325" s="21">
        <f t="shared" si="152"/>
        <v>28.729564616159017</v>
      </c>
      <c r="AF325" s="55">
        <f t="shared" si="153"/>
        <v>30.61840378131208</v>
      </c>
      <c r="AG325" s="31">
        <v>24</v>
      </c>
    </row>
    <row r="326" spans="1:33" ht="11.25">
      <c r="A326" s="40">
        <f t="shared" si="154"/>
        <v>40471</v>
      </c>
      <c r="B326" s="39">
        <f t="shared" si="136"/>
        <v>2455489.5</v>
      </c>
      <c r="C326" s="35">
        <f t="shared" si="137"/>
        <v>4168.3518983861995</v>
      </c>
      <c r="D326" s="35">
        <f t="shared" si="138"/>
        <v>0.25907540629207093</v>
      </c>
      <c r="E326" s="34">
        <f t="shared" si="124"/>
        <v>-11.144503493279242</v>
      </c>
      <c r="F326" s="34">
        <f t="shared" si="139"/>
        <v>5.0947790929992065</v>
      </c>
      <c r="G326" s="34">
        <f t="shared" si="125"/>
        <v>5.736109803711012</v>
      </c>
      <c r="H326" s="34">
        <f t="shared" si="126"/>
        <v>6.3630207361886395</v>
      </c>
      <c r="I326" s="34">
        <f t="shared" si="127"/>
        <v>6.985737708536336</v>
      </c>
      <c r="J326" s="34">
        <f t="shared" si="128"/>
        <v>16.835703686707138</v>
      </c>
      <c r="K326" s="53" t="str">
        <f t="shared" si="140"/>
        <v>16h50m</v>
      </c>
      <c r="L326" s="35">
        <f t="shared" si="129"/>
        <v>17.477034397418944</v>
      </c>
      <c r="M326" s="46" t="str">
        <f t="shared" si="141"/>
        <v>17h28m</v>
      </c>
      <c r="N326" s="34">
        <f t="shared" si="130"/>
        <v>18.10394532989657</v>
      </c>
      <c r="O326" s="47" t="str">
        <f t="shared" si="142"/>
        <v>18h6m</v>
      </c>
      <c r="P326" s="35">
        <f t="shared" si="131"/>
        <v>18.726662302244264</v>
      </c>
      <c r="Q326" s="45" t="str">
        <f t="shared" si="143"/>
        <v>18h43m</v>
      </c>
      <c r="R326" s="34">
        <f t="shared" si="144"/>
        <v>10.028524582927329</v>
      </c>
      <c r="S326" s="51" t="str">
        <f t="shared" si="145"/>
        <v>10h</v>
      </c>
      <c r="T326" s="34">
        <f t="shared" si="132"/>
        <v>4.755186885171593</v>
      </c>
      <c r="U326" s="45" t="str">
        <f t="shared" si="146"/>
        <v>4h45m</v>
      </c>
      <c r="V326" s="35">
        <f t="shared" si="133"/>
        <v>5.377903857519289</v>
      </c>
      <c r="W326" s="47" t="str">
        <f t="shared" si="147"/>
        <v>5h22m</v>
      </c>
      <c r="X326" s="35">
        <f t="shared" si="134"/>
        <v>6.004814789996916</v>
      </c>
      <c r="Y326" s="46" t="str">
        <f t="shared" si="148"/>
        <v>6h0m</v>
      </c>
      <c r="Z326" s="34">
        <f t="shared" si="135"/>
        <v>6.646145500708722</v>
      </c>
      <c r="AA326" s="48" t="str">
        <f t="shared" si="149"/>
        <v>6h38m</v>
      </c>
      <c r="AB326" s="60"/>
      <c r="AC326" s="21">
        <f t="shared" si="151"/>
        <v>16.835703686707138</v>
      </c>
      <c r="AD326" s="21">
        <f t="shared" si="150"/>
        <v>18.726662302244264</v>
      </c>
      <c r="AE326" s="21">
        <f t="shared" si="152"/>
        <v>28.755186885171593</v>
      </c>
      <c r="AF326" s="55">
        <f t="shared" si="153"/>
        <v>30.646145500708723</v>
      </c>
      <c r="AG326" s="31">
        <v>24</v>
      </c>
    </row>
    <row r="327" spans="1:33" ht="11.25">
      <c r="A327" s="40">
        <f t="shared" si="154"/>
        <v>40472</v>
      </c>
      <c r="B327" s="39">
        <f t="shared" si="136"/>
        <v>2455490.5</v>
      </c>
      <c r="C327" s="35">
        <f t="shared" si="137"/>
        <v>4169.337545737799</v>
      </c>
      <c r="D327" s="35">
        <f t="shared" si="138"/>
        <v>0.26140758274118037</v>
      </c>
      <c r="E327" s="34">
        <f aca="true" t="shared" si="155" ref="E327:E390">-23.5*COS(RADIANS(0.985*(DAY(A327)+30.3*(MONTH(A327)-1))+10))</f>
        <v>-11.49852031606012</v>
      </c>
      <c r="F327" s="34">
        <f t="shared" si="139"/>
        <v>5.064654660535828</v>
      </c>
      <c r="G327" s="34">
        <f aca="true" t="shared" si="156" ref="G327:G390">DEGREES(ACOS((SIN(RADIANS(-6))-SIN(RADIANS($A$2))*SIN(RADIANS(E327)))/(COS(RADIANS($A$2))*COS(RADIANS(E327)))))/360*24</f>
        <v>5.7075634699780275</v>
      </c>
      <c r="H327" s="34">
        <f aca="true" t="shared" si="157" ref="H327:H390">DEGREES(ACOS((SIN(RADIANS(-12))-SIN(RADIANS($A$2))*SIN(RADIANS(E327)))/(COS(RADIANS($A$2))*COS(RADIANS(E327)))))/360*24</f>
        <v>6.335209051334319</v>
      </c>
      <c r="I327" s="34">
        <f aca="true" t="shared" si="158" ref="I327:I390">DEGREES(ACOS((SIN(RADIANS(-18))-SIN(RADIANS($A$2))*SIN(RADIANS(E327)))/(COS(RADIANS($A$2))*COS(RADIANS(E327)))))/360*24</f>
        <v>6.957904103418985</v>
      </c>
      <c r="J327" s="34">
        <f aca="true" t="shared" si="159" ref="J327:J390">F327+12-D327</f>
        <v>16.803247077794648</v>
      </c>
      <c r="K327" s="53" t="str">
        <f t="shared" si="140"/>
        <v>16h48m</v>
      </c>
      <c r="L327" s="35">
        <f aca="true" t="shared" si="160" ref="L327:L390">G327+12-D327</f>
        <v>17.446155887236845</v>
      </c>
      <c r="M327" s="46" t="str">
        <f t="shared" si="141"/>
        <v>17h26m</v>
      </c>
      <c r="N327" s="34">
        <f aca="true" t="shared" si="161" ref="N327:N390">H327+12-D327</f>
        <v>18.073801468593135</v>
      </c>
      <c r="O327" s="47" t="str">
        <f t="shared" si="142"/>
        <v>18h4m</v>
      </c>
      <c r="P327" s="35">
        <f aca="true" t="shared" si="162" ref="P327:P390">I327+12-D327</f>
        <v>18.6964965206778</v>
      </c>
      <c r="Q327" s="45" t="str">
        <f t="shared" si="143"/>
        <v>18h41m</v>
      </c>
      <c r="R327" s="34">
        <f t="shared" si="144"/>
        <v>10.084191793162034</v>
      </c>
      <c r="S327" s="51" t="str">
        <f t="shared" si="145"/>
        <v>10,1h</v>
      </c>
      <c r="T327" s="34">
        <f aca="true" t="shared" si="163" ref="T327:T390">12-I327-D327</f>
        <v>4.7806883138398355</v>
      </c>
      <c r="U327" s="45" t="str">
        <f t="shared" si="146"/>
        <v>4h46m</v>
      </c>
      <c r="V327" s="35">
        <f aca="true" t="shared" si="164" ref="V327:V390">12-H327-D327</f>
        <v>5.403383365924501</v>
      </c>
      <c r="W327" s="47" t="str">
        <f t="shared" si="147"/>
        <v>5h24m</v>
      </c>
      <c r="X327" s="35">
        <f aca="true" t="shared" si="165" ref="X327:X390">12-G327-D327</f>
        <v>6.031028947280792</v>
      </c>
      <c r="Y327" s="46" t="str">
        <f t="shared" si="148"/>
        <v>6h1m</v>
      </c>
      <c r="Z327" s="34">
        <f aca="true" t="shared" si="166" ref="Z327:Z390">12-F327-D327</f>
        <v>6.673937756722992</v>
      </c>
      <c r="AA327" s="48" t="str">
        <f t="shared" si="149"/>
        <v>6h40m</v>
      </c>
      <c r="AB327" s="60"/>
      <c r="AC327" s="21">
        <f t="shared" si="151"/>
        <v>16.803247077794648</v>
      </c>
      <c r="AD327" s="21">
        <f t="shared" si="150"/>
        <v>18.6964965206778</v>
      </c>
      <c r="AE327" s="21">
        <f t="shared" si="152"/>
        <v>28.780688313839836</v>
      </c>
      <c r="AF327" s="55">
        <f t="shared" si="153"/>
        <v>30.673937756722992</v>
      </c>
      <c r="AG327" s="31">
        <v>24</v>
      </c>
    </row>
    <row r="328" spans="1:33" ht="11.25">
      <c r="A328" s="40">
        <f t="shared" si="154"/>
        <v>40473</v>
      </c>
      <c r="B328" s="39">
        <f t="shared" si="136"/>
        <v>2455491.5</v>
      </c>
      <c r="C328" s="35">
        <f t="shared" si="137"/>
        <v>4170.3231930894</v>
      </c>
      <c r="D328" s="35">
        <f t="shared" si="138"/>
        <v>0.26353770272440347</v>
      </c>
      <c r="E328" s="34">
        <f t="shared" si="155"/>
        <v>-11.849138864339679</v>
      </c>
      <c r="F328" s="34">
        <f t="shared" si="139"/>
        <v>5.034685822840437</v>
      </c>
      <c r="G328" s="34">
        <f t="shared" si="156"/>
        <v>5.679228115062473</v>
      </c>
      <c r="H328" s="34">
        <f t="shared" si="157"/>
        <v>6.307660622343585</v>
      </c>
      <c r="I328" s="34">
        <f t="shared" si="158"/>
        <v>6.930392696166519</v>
      </c>
      <c r="J328" s="34">
        <f t="shared" si="159"/>
        <v>16.771148120116035</v>
      </c>
      <c r="K328" s="53" t="str">
        <f t="shared" si="140"/>
        <v>16h46m</v>
      </c>
      <c r="L328" s="35">
        <f t="shared" si="160"/>
        <v>17.41569041233807</v>
      </c>
      <c r="M328" s="46" t="str">
        <f t="shared" si="141"/>
        <v>17h24m</v>
      </c>
      <c r="N328" s="34">
        <f t="shared" si="161"/>
        <v>18.04412291961918</v>
      </c>
      <c r="O328" s="47" t="str">
        <f t="shared" si="142"/>
        <v>18h2m</v>
      </c>
      <c r="P328" s="35">
        <f t="shared" si="162"/>
        <v>18.66685499344212</v>
      </c>
      <c r="Q328" s="45" t="str">
        <f t="shared" si="143"/>
        <v>18h40m</v>
      </c>
      <c r="R328" s="34">
        <f t="shared" si="144"/>
        <v>10.139214607666958</v>
      </c>
      <c r="S328" s="51" t="str">
        <f t="shared" si="145"/>
        <v>10,1h</v>
      </c>
      <c r="T328" s="34">
        <f t="shared" si="163"/>
        <v>4.806069601109077</v>
      </c>
      <c r="U328" s="45" t="str">
        <f t="shared" si="146"/>
        <v>4h48m</v>
      </c>
      <c r="V328" s="35">
        <f t="shared" si="164"/>
        <v>5.428801674932012</v>
      </c>
      <c r="W328" s="47" t="str">
        <f t="shared" si="147"/>
        <v>5h25m</v>
      </c>
      <c r="X328" s="35">
        <f t="shared" si="165"/>
        <v>6.057234182213124</v>
      </c>
      <c r="Y328" s="46" t="str">
        <f t="shared" si="148"/>
        <v>6h3m</v>
      </c>
      <c r="Z328" s="34">
        <f t="shared" si="166"/>
        <v>6.701776474435159</v>
      </c>
      <c r="AA328" s="48" t="str">
        <f t="shared" si="149"/>
        <v>6h42m</v>
      </c>
      <c r="AB328" s="60"/>
      <c r="AC328" s="21">
        <f t="shared" si="151"/>
        <v>16.771148120116035</v>
      </c>
      <c r="AD328" s="21">
        <f t="shared" si="150"/>
        <v>18.66685499344212</v>
      </c>
      <c r="AE328" s="21">
        <f t="shared" si="152"/>
        <v>28.806069601109076</v>
      </c>
      <c r="AF328" s="55">
        <f t="shared" si="153"/>
        <v>30.70177647443516</v>
      </c>
      <c r="AG328" s="31">
        <v>24</v>
      </c>
    </row>
    <row r="329" spans="1:33" ht="11.25">
      <c r="A329" s="40">
        <f t="shared" si="154"/>
        <v>40474</v>
      </c>
      <c r="B329" s="39">
        <f t="shared" si="136"/>
        <v>2455492.5</v>
      </c>
      <c r="C329" s="35">
        <f t="shared" si="137"/>
        <v>4171.308840440999</v>
      </c>
      <c r="D329" s="35">
        <f t="shared" si="138"/>
        <v>0.26546259907884934</v>
      </c>
      <c r="E329" s="34">
        <f t="shared" si="155"/>
        <v>-12.196255516257056</v>
      </c>
      <c r="F329" s="34">
        <f t="shared" si="139"/>
        <v>5.004880251355182</v>
      </c>
      <c r="G329" s="34">
        <f t="shared" si="156"/>
        <v>5.6511100460046615</v>
      </c>
      <c r="H329" s="34">
        <f t="shared" si="157"/>
        <v>6.28038018283239</v>
      </c>
      <c r="I329" s="34">
        <f t="shared" si="158"/>
        <v>6.9032062924637065</v>
      </c>
      <c r="J329" s="34">
        <f t="shared" si="159"/>
        <v>16.739417652276334</v>
      </c>
      <c r="K329" s="53" t="str">
        <f t="shared" si="140"/>
        <v>16h44m</v>
      </c>
      <c r="L329" s="35">
        <f t="shared" si="160"/>
        <v>17.385647446925812</v>
      </c>
      <c r="M329" s="46" t="str">
        <f t="shared" si="141"/>
        <v>17h23m</v>
      </c>
      <c r="N329" s="34">
        <f t="shared" si="161"/>
        <v>18.01491758375354</v>
      </c>
      <c r="O329" s="47" t="str">
        <f t="shared" si="142"/>
        <v>18h0m</v>
      </c>
      <c r="P329" s="35">
        <f t="shared" si="162"/>
        <v>18.63774369338486</v>
      </c>
      <c r="Q329" s="45" t="str">
        <f t="shared" si="143"/>
        <v>18h38m</v>
      </c>
      <c r="R329" s="34">
        <f t="shared" si="144"/>
        <v>10.193587415072585</v>
      </c>
      <c r="S329" s="51" t="str">
        <f t="shared" si="145"/>
        <v>10,2h</v>
      </c>
      <c r="T329" s="34">
        <f t="shared" si="163"/>
        <v>4.831331108457444</v>
      </c>
      <c r="U329" s="45" t="str">
        <f t="shared" si="146"/>
        <v>4h49m</v>
      </c>
      <c r="V329" s="35">
        <f t="shared" si="164"/>
        <v>5.454157218088761</v>
      </c>
      <c r="W329" s="47" t="str">
        <f t="shared" si="147"/>
        <v>5h27m</v>
      </c>
      <c r="X329" s="35">
        <f t="shared" si="165"/>
        <v>6.0834273549164894</v>
      </c>
      <c r="Y329" s="46" t="str">
        <f t="shared" si="148"/>
        <v>6h5m</v>
      </c>
      <c r="Z329" s="34">
        <f t="shared" si="166"/>
        <v>6.729657149565969</v>
      </c>
      <c r="AA329" s="48" t="str">
        <f t="shared" si="149"/>
        <v>6h43m</v>
      </c>
      <c r="AB329" s="60"/>
      <c r="AC329" s="21">
        <f t="shared" si="151"/>
        <v>16.739417652276334</v>
      </c>
      <c r="AD329" s="21">
        <f t="shared" si="150"/>
        <v>18.63774369338486</v>
      </c>
      <c r="AE329" s="21">
        <f t="shared" si="152"/>
        <v>28.831331108457444</v>
      </c>
      <c r="AF329" s="55">
        <f t="shared" si="153"/>
        <v>30.72965714956597</v>
      </c>
      <c r="AG329" s="31">
        <v>24</v>
      </c>
    </row>
    <row r="330" spans="1:33" ht="11.25">
      <c r="A330" s="40">
        <f t="shared" si="154"/>
        <v>40475</v>
      </c>
      <c r="B330" s="39">
        <f t="shared" si="136"/>
        <v>2455493.5</v>
      </c>
      <c r="C330" s="35">
        <f t="shared" si="137"/>
        <v>4172.294487792599</v>
      </c>
      <c r="D330" s="35">
        <f t="shared" si="138"/>
        <v>0.2671793159723385</v>
      </c>
      <c r="E330" s="34">
        <f t="shared" si="155"/>
        <v>-12.53976768490239</v>
      </c>
      <c r="F330" s="34">
        <f t="shared" si="139"/>
        <v>4.975245844127044</v>
      </c>
      <c r="G330" s="34">
        <f t="shared" si="156"/>
        <v>5.623215732948625</v>
      </c>
      <c r="H330" s="34">
        <f t="shared" si="157"/>
        <v>6.2533725960325475</v>
      </c>
      <c r="I330" s="34">
        <f t="shared" si="158"/>
        <v>6.876347827216632</v>
      </c>
      <c r="J330" s="34">
        <f t="shared" si="159"/>
        <v>16.708066528154706</v>
      </c>
      <c r="K330" s="53" t="str">
        <f t="shared" si="140"/>
        <v>16h42m</v>
      </c>
      <c r="L330" s="35">
        <f t="shared" si="160"/>
        <v>17.356036416976288</v>
      </c>
      <c r="M330" s="46" t="str">
        <f t="shared" si="141"/>
        <v>17h21m</v>
      </c>
      <c r="N330" s="34">
        <f t="shared" si="161"/>
        <v>17.98619328006021</v>
      </c>
      <c r="O330" s="47" t="str">
        <f t="shared" si="142"/>
        <v>17h59m</v>
      </c>
      <c r="P330" s="35">
        <f t="shared" si="162"/>
        <v>18.609168511244295</v>
      </c>
      <c r="Q330" s="45" t="str">
        <f t="shared" si="143"/>
        <v>18h36m</v>
      </c>
      <c r="R330" s="34">
        <f t="shared" si="144"/>
        <v>10.247304345566734</v>
      </c>
      <c r="S330" s="51" t="str">
        <f t="shared" si="145"/>
        <v>10,2h</v>
      </c>
      <c r="T330" s="34">
        <f t="shared" si="163"/>
        <v>4.856472856811029</v>
      </c>
      <c r="U330" s="45" t="str">
        <f t="shared" si="146"/>
        <v>4h51m</v>
      </c>
      <c r="V330" s="35">
        <f t="shared" si="164"/>
        <v>5.479448087995114</v>
      </c>
      <c r="W330" s="47" t="str">
        <f t="shared" si="147"/>
        <v>5h28m</v>
      </c>
      <c r="X330" s="35">
        <f t="shared" si="165"/>
        <v>6.109604951079036</v>
      </c>
      <c r="Y330" s="46" t="str">
        <f t="shared" si="148"/>
        <v>6h6m</v>
      </c>
      <c r="Z330" s="34">
        <f t="shared" si="166"/>
        <v>6.7575748399006175</v>
      </c>
      <c r="AA330" s="48" t="str">
        <f t="shared" si="149"/>
        <v>6h45m</v>
      </c>
      <c r="AB330" s="60"/>
      <c r="AC330" s="21">
        <f t="shared" si="151"/>
        <v>16.708066528154706</v>
      </c>
      <c r="AD330" s="21">
        <f t="shared" si="150"/>
        <v>18.609168511244295</v>
      </c>
      <c r="AE330" s="21">
        <f t="shared" si="152"/>
        <v>28.85647285681103</v>
      </c>
      <c r="AF330" s="55">
        <f t="shared" si="153"/>
        <v>30.757574839900617</v>
      </c>
      <c r="AG330" s="31">
        <v>24</v>
      </c>
    </row>
    <row r="331" spans="1:33" ht="11.25">
      <c r="A331" s="40">
        <f t="shared" si="154"/>
        <v>40476</v>
      </c>
      <c r="B331" s="39">
        <f t="shared" si="136"/>
        <v>2455494.5</v>
      </c>
      <c r="C331" s="35">
        <f t="shared" si="137"/>
        <v>4173.280135144199</v>
      </c>
      <c r="D331" s="35">
        <f t="shared" si="138"/>
        <v>0.2686851126024645</v>
      </c>
      <c r="E331" s="34">
        <f t="shared" si="155"/>
        <v>-12.879573848635337</v>
      </c>
      <c r="F331" s="34">
        <f t="shared" si="139"/>
        <v>4.945790730034843</v>
      </c>
      <c r="G331" s="34">
        <f t="shared" si="156"/>
        <v>5.595551810951767</v>
      </c>
      <c r="H331" s="34">
        <f t="shared" si="157"/>
        <v>6.226642855304391</v>
      </c>
      <c r="I331" s="34">
        <f t="shared" si="158"/>
        <v>6.849820363467689</v>
      </c>
      <c r="J331" s="34">
        <f t="shared" si="159"/>
        <v>16.677105617432378</v>
      </c>
      <c r="K331" s="53" t="str">
        <f t="shared" si="140"/>
        <v>16h40m</v>
      </c>
      <c r="L331" s="35">
        <f t="shared" si="160"/>
        <v>17.326866698349303</v>
      </c>
      <c r="M331" s="46" t="str">
        <f t="shared" si="141"/>
        <v>17h19m</v>
      </c>
      <c r="N331" s="34">
        <f t="shared" si="161"/>
        <v>17.957957742701925</v>
      </c>
      <c r="O331" s="47" t="str">
        <f t="shared" si="142"/>
        <v>17h57m</v>
      </c>
      <c r="P331" s="35">
        <f t="shared" si="162"/>
        <v>18.581135250865223</v>
      </c>
      <c r="Q331" s="45" t="str">
        <f t="shared" si="143"/>
        <v>18h34m</v>
      </c>
      <c r="R331" s="34">
        <f t="shared" si="144"/>
        <v>10.300359273064622</v>
      </c>
      <c r="S331" s="51" t="str">
        <f t="shared" si="145"/>
        <v>10,3h</v>
      </c>
      <c r="T331" s="34">
        <f t="shared" si="163"/>
        <v>4.881494523929846</v>
      </c>
      <c r="U331" s="45" t="str">
        <f t="shared" si="146"/>
        <v>4h52m</v>
      </c>
      <c r="V331" s="35">
        <f t="shared" si="164"/>
        <v>5.504672032093144</v>
      </c>
      <c r="W331" s="47" t="str">
        <f t="shared" si="147"/>
        <v>5h30m</v>
      </c>
      <c r="X331" s="35">
        <f t="shared" si="165"/>
        <v>6.135763076445769</v>
      </c>
      <c r="Y331" s="46" t="str">
        <f t="shared" si="148"/>
        <v>6h8m</v>
      </c>
      <c r="Z331" s="34">
        <f t="shared" si="166"/>
        <v>6.785524157362692</v>
      </c>
      <c r="AA331" s="48" t="str">
        <f t="shared" si="149"/>
        <v>6h47m</v>
      </c>
      <c r="AB331" s="60"/>
      <c r="AC331" s="21">
        <f t="shared" si="151"/>
        <v>16.677105617432378</v>
      </c>
      <c r="AD331" s="21">
        <f t="shared" si="150"/>
        <v>18.581135250865223</v>
      </c>
      <c r="AE331" s="21">
        <f t="shared" si="152"/>
        <v>28.881494523929845</v>
      </c>
      <c r="AF331" s="55">
        <f t="shared" si="153"/>
        <v>30.785524157362694</v>
      </c>
      <c r="AG331" s="31">
        <v>24</v>
      </c>
    </row>
    <row r="332" spans="1:33" ht="11.25">
      <c r="A332" s="40">
        <f t="shared" si="154"/>
        <v>40477</v>
      </c>
      <c r="B332" s="39">
        <f t="shared" si="136"/>
        <v>2455495.5</v>
      </c>
      <c r="C332" s="35">
        <f t="shared" si="137"/>
        <v>4174.2657824958</v>
      </c>
      <c r="D332" s="35">
        <f t="shared" si="138"/>
        <v>0.26997746665046074</v>
      </c>
      <c r="E332" s="34">
        <f t="shared" si="155"/>
        <v>-13.215573581088938</v>
      </c>
      <c r="F332" s="34">
        <f t="shared" si="139"/>
        <v>4.9165232725736345</v>
      </c>
      <c r="G332" s="34">
        <f t="shared" si="156"/>
        <v>5.568125081367213</v>
      </c>
      <c r="H332" s="34">
        <f t="shared" si="157"/>
        <v>6.200196084289597</v>
      </c>
      <c r="I332" s="34">
        <f t="shared" si="158"/>
        <v>6.823627091070335</v>
      </c>
      <c r="J332" s="34">
        <f t="shared" si="159"/>
        <v>16.646545805923175</v>
      </c>
      <c r="K332" s="53" t="str">
        <f t="shared" si="140"/>
        <v>16h38m</v>
      </c>
      <c r="L332" s="35">
        <f t="shared" si="160"/>
        <v>17.298147614716754</v>
      </c>
      <c r="M332" s="46" t="str">
        <f t="shared" si="141"/>
        <v>17h17m</v>
      </c>
      <c r="N332" s="34">
        <f t="shared" si="161"/>
        <v>17.930218617639138</v>
      </c>
      <c r="O332" s="47" t="str">
        <f t="shared" si="142"/>
        <v>17h55m</v>
      </c>
      <c r="P332" s="35">
        <f t="shared" si="162"/>
        <v>18.553649624419876</v>
      </c>
      <c r="Q332" s="45" t="str">
        <f t="shared" si="143"/>
        <v>18h33m</v>
      </c>
      <c r="R332" s="34">
        <f t="shared" si="144"/>
        <v>10.35274581785933</v>
      </c>
      <c r="S332" s="51" t="str">
        <f t="shared" si="145"/>
        <v>10,4h</v>
      </c>
      <c r="T332" s="34">
        <f t="shared" si="163"/>
        <v>4.906395442279204</v>
      </c>
      <c r="U332" s="45" t="str">
        <f t="shared" si="146"/>
        <v>4h54m</v>
      </c>
      <c r="V332" s="35">
        <f t="shared" si="164"/>
        <v>5.529826449059943</v>
      </c>
      <c r="W332" s="47" t="str">
        <f t="shared" si="147"/>
        <v>5h31m</v>
      </c>
      <c r="X332" s="35">
        <f t="shared" si="165"/>
        <v>6.161897451982327</v>
      </c>
      <c r="Y332" s="46" t="str">
        <f t="shared" si="148"/>
        <v>6h9m</v>
      </c>
      <c r="Z332" s="34">
        <f t="shared" si="166"/>
        <v>6.813499260775905</v>
      </c>
      <c r="AA332" s="48" t="str">
        <f t="shared" si="149"/>
        <v>6h48m</v>
      </c>
      <c r="AB332" s="60"/>
      <c r="AC332" s="21">
        <f t="shared" si="151"/>
        <v>16.646545805923175</v>
      </c>
      <c r="AD332" s="21">
        <f t="shared" si="150"/>
        <v>18.553649624419876</v>
      </c>
      <c r="AE332" s="21">
        <f t="shared" si="152"/>
        <v>28.906395442279205</v>
      </c>
      <c r="AF332" s="55">
        <f t="shared" si="153"/>
        <v>30.813499260775906</v>
      </c>
      <c r="AG332" s="31">
        <v>24</v>
      </c>
    </row>
    <row r="333" spans="1:33" ht="11.25">
      <c r="A333" s="40">
        <f t="shared" si="154"/>
        <v>40478</v>
      </c>
      <c r="B333" s="39">
        <f t="shared" si="136"/>
        <v>2455496.5</v>
      </c>
      <c r="C333" s="35">
        <f t="shared" si="137"/>
        <v>4175.2514298474</v>
      </c>
      <c r="D333" s="35">
        <f t="shared" si="138"/>
        <v>0.2710540774856811</v>
      </c>
      <c r="E333" s="34">
        <f t="shared" si="155"/>
        <v>-13.547667580849419</v>
      </c>
      <c r="F333" s="34">
        <f t="shared" si="139"/>
        <v>4.887452073161421</v>
      </c>
      <c r="G333" s="34">
        <f t="shared" si="156"/>
        <v>5.540942512777495</v>
      </c>
      <c r="H333" s="34">
        <f t="shared" si="157"/>
        <v>6.1740375366916505</v>
      </c>
      <c r="I333" s="34">
        <f t="shared" si="158"/>
        <v>6.797771325113563</v>
      </c>
      <c r="J333" s="34">
        <f t="shared" si="159"/>
        <v>16.61639799567574</v>
      </c>
      <c r="K333" s="53" t="str">
        <f t="shared" si="140"/>
        <v>16h36m</v>
      </c>
      <c r="L333" s="35">
        <f t="shared" si="160"/>
        <v>17.269888435291815</v>
      </c>
      <c r="M333" s="46" t="str">
        <f t="shared" si="141"/>
        <v>17h16m</v>
      </c>
      <c r="N333" s="34">
        <f t="shared" si="161"/>
        <v>17.90298345920597</v>
      </c>
      <c r="O333" s="47" t="str">
        <f t="shared" si="142"/>
        <v>17h54m</v>
      </c>
      <c r="P333" s="35">
        <f t="shared" si="162"/>
        <v>18.526717247627882</v>
      </c>
      <c r="Q333" s="45" t="str">
        <f t="shared" si="143"/>
        <v>18h31m</v>
      </c>
      <c r="R333" s="34">
        <f t="shared" si="144"/>
        <v>10.404457349772873</v>
      </c>
      <c r="S333" s="51" t="str">
        <f t="shared" si="145"/>
        <v>10,4h</v>
      </c>
      <c r="T333" s="34">
        <f t="shared" si="163"/>
        <v>4.931174597400756</v>
      </c>
      <c r="U333" s="45" t="str">
        <f t="shared" si="146"/>
        <v>4h55m</v>
      </c>
      <c r="V333" s="35">
        <f t="shared" si="164"/>
        <v>5.554908385822668</v>
      </c>
      <c r="W333" s="47" t="str">
        <f t="shared" si="147"/>
        <v>5h33m</v>
      </c>
      <c r="X333" s="35">
        <f t="shared" si="165"/>
        <v>6.188003409736823</v>
      </c>
      <c r="Y333" s="46" t="str">
        <f t="shared" si="148"/>
        <v>6h11m</v>
      </c>
      <c r="Z333" s="34">
        <f t="shared" si="166"/>
        <v>6.841493849352898</v>
      </c>
      <c r="AA333" s="48" t="str">
        <f t="shared" si="149"/>
        <v>6h50m</v>
      </c>
      <c r="AB333" s="60"/>
      <c r="AC333" s="21">
        <f t="shared" si="151"/>
        <v>16.61639799567574</v>
      </c>
      <c r="AD333" s="21">
        <f t="shared" si="150"/>
        <v>18.526717247627882</v>
      </c>
      <c r="AE333" s="21">
        <f t="shared" si="152"/>
        <v>28.931174597400755</v>
      </c>
      <c r="AF333" s="55">
        <f t="shared" si="153"/>
        <v>30.841493849352897</v>
      </c>
      <c r="AG333" s="31">
        <v>24</v>
      </c>
    </row>
    <row r="334" spans="1:33" ht="11.25">
      <c r="A334" s="40">
        <f t="shared" si="154"/>
        <v>40479</v>
      </c>
      <c r="B334" s="39">
        <f t="shared" si="136"/>
        <v>2455497.5</v>
      </c>
      <c r="C334" s="35">
        <f t="shared" si="137"/>
        <v>4176.237077198999</v>
      </c>
      <c r="D334" s="35">
        <f t="shared" si="138"/>
        <v>0.27191286911682916</v>
      </c>
      <c r="E334" s="34">
        <f t="shared" si="155"/>
        <v>-13.875757700803899</v>
      </c>
      <c r="F334" s="34">
        <f t="shared" si="139"/>
        <v>4.858585973931392</v>
      </c>
      <c r="G334" s="34">
        <f t="shared" si="156"/>
        <v>5.51401124145763</v>
      </c>
      <c r="H334" s="34">
        <f t="shared" si="157"/>
        <v>6.148172595671267</v>
      </c>
      <c r="I334" s="34">
        <f t="shared" si="158"/>
        <v>6.7722565040862985</v>
      </c>
      <c r="J334" s="34">
        <f t="shared" si="159"/>
        <v>16.58667310481456</v>
      </c>
      <c r="K334" s="53" t="str">
        <f t="shared" si="140"/>
        <v>16h35m</v>
      </c>
      <c r="L334" s="35">
        <f t="shared" si="160"/>
        <v>17.242098372340802</v>
      </c>
      <c r="M334" s="46" t="str">
        <f t="shared" si="141"/>
        <v>17h14m</v>
      </c>
      <c r="N334" s="34">
        <f t="shared" si="161"/>
        <v>17.876259726554437</v>
      </c>
      <c r="O334" s="47" t="str">
        <f t="shared" si="142"/>
        <v>17h52m</v>
      </c>
      <c r="P334" s="35">
        <f t="shared" si="162"/>
        <v>18.50034363496947</v>
      </c>
      <c r="Q334" s="45" t="str">
        <f t="shared" si="143"/>
        <v>18h30m</v>
      </c>
      <c r="R334" s="34">
        <f t="shared" si="144"/>
        <v>10.4554869918274</v>
      </c>
      <c r="S334" s="51" t="str">
        <f t="shared" si="145"/>
        <v>10,5h</v>
      </c>
      <c r="T334" s="34">
        <f t="shared" si="163"/>
        <v>4.955830626796872</v>
      </c>
      <c r="U334" s="45" t="str">
        <f t="shared" si="146"/>
        <v>4h57m</v>
      </c>
      <c r="V334" s="35">
        <f t="shared" si="164"/>
        <v>5.579914535211904</v>
      </c>
      <c r="W334" s="47" t="str">
        <f t="shared" si="147"/>
        <v>5h34m</v>
      </c>
      <c r="X334" s="35">
        <f t="shared" si="165"/>
        <v>6.214075889425541</v>
      </c>
      <c r="Y334" s="46" t="str">
        <f t="shared" si="148"/>
        <v>6h12m</v>
      </c>
      <c r="Z334" s="34">
        <f t="shared" si="166"/>
        <v>6.869501156951778</v>
      </c>
      <c r="AA334" s="48" t="str">
        <f t="shared" si="149"/>
        <v>6h52m</v>
      </c>
      <c r="AB334" s="60"/>
      <c r="AC334" s="21">
        <f t="shared" si="151"/>
        <v>16.58667310481456</v>
      </c>
      <c r="AD334" s="21">
        <f t="shared" si="150"/>
        <v>18.50034363496947</v>
      </c>
      <c r="AE334" s="21">
        <f t="shared" si="152"/>
        <v>28.95583062679687</v>
      </c>
      <c r="AF334" s="55">
        <f t="shared" si="153"/>
        <v>30.869501156951777</v>
      </c>
      <c r="AG334" s="31">
        <v>24</v>
      </c>
    </row>
    <row r="335" spans="1:33" ht="11.25">
      <c r="A335" s="40">
        <f t="shared" si="154"/>
        <v>40480</v>
      </c>
      <c r="B335" s="39">
        <f t="shared" si="136"/>
        <v>2455498.5</v>
      </c>
      <c r="C335" s="35">
        <f t="shared" si="137"/>
        <v>4177.2227245506</v>
      </c>
      <c r="D335" s="35">
        <f t="shared" si="138"/>
        <v>0.27255199288641524</v>
      </c>
      <c r="E335" s="34">
        <f t="shared" si="155"/>
        <v>-14.199746977146745</v>
      </c>
      <c r="F335" s="34">
        <f t="shared" si="139"/>
        <v>4.829934059971459</v>
      </c>
      <c r="G335" s="34">
        <f t="shared" si="156"/>
        <v>5.487338571345507</v>
      </c>
      <c r="H335" s="34">
        <f t="shared" si="157"/>
        <v>6.122606772844351</v>
      </c>
      <c r="I335" s="34">
        <f t="shared" si="158"/>
        <v>6.747086187772341</v>
      </c>
      <c r="J335" s="34">
        <f t="shared" si="159"/>
        <v>16.55738206708504</v>
      </c>
      <c r="K335" s="53" t="str">
        <f t="shared" si="140"/>
        <v>16h33m</v>
      </c>
      <c r="L335" s="35">
        <f t="shared" si="160"/>
        <v>17.21478657845909</v>
      </c>
      <c r="M335" s="46" t="str">
        <f t="shared" si="141"/>
        <v>17h12m</v>
      </c>
      <c r="N335" s="34">
        <f t="shared" si="161"/>
        <v>17.850054779957933</v>
      </c>
      <c r="O335" s="47" t="str">
        <f t="shared" si="142"/>
        <v>17h51m</v>
      </c>
      <c r="P335" s="35">
        <f t="shared" si="162"/>
        <v>18.474534194885923</v>
      </c>
      <c r="Q335" s="45" t="str">
        <f t="shared" si="143"/>
        <v>18h28m</v>
      </c>
      <c r="R335" s="34">
        <f t="shared" si="144"/>
        <v>10.505827624455321</v>
      </c>
      <c r="S335" s="51" t="str">
        <f t="shared" si="145"/>
        <v>10,5h</v>
      </c>
      <c r="T335" s="34">
        <f t="shared" si="163"/>
        <v>4.980361819341244</v>
      </c>
      <c r="U335" s="45" t="str">
        <f t="shared" si="146"/>
        <v>4h58m</v>
      </c>
      <c r="V335" s="35">
        <f t="shared" si="164"/>
        <v>5.604841234269234</v>
      </c>
      <c r="W335" s="47" t="str">
        <f t="shared" si="147"/>
        <v>5h36m</v>
      </c>
      <c r="X335" s="35">
        <f t="shared" si="165"/>
        <v>6.240109435768078</v>
      </c>
      <c r="Y335" s="46" t="str">
        <f t="shared" si="148"/>
        <v>6h14m</v>
      </c>
      <c r="Z335" s="34">
        <f t="shared" si="166"/>
        <v>6.8975139471421265</v>
      </c>
      <c r="AA335" s="48" t="str">
        <f t="shared" si="149"/>
        <v>6h53m</v>
      </c>
      <c r="AB335" s="60"/>
      <c r="AC335" s="21">
        <f t="shared" si="151"/>
        <v>16.55738206708504</v>
      </c>
      <c r="AD335" s="21">
        <f t="shared" si="150"/>
        <v>18.474534194885923</v>
      </c>
      <c r="AE335" s="21">
        <f t="shared" si="152"/>
        <v>28.980361819341244</v>
      </c>
      <c r="AF335" s="55">
        <f t="shared" si="153"/>
        <v>30.897513947142127</v>
      </c>
      <c r="AG335" s="31">
        <v>24</v>
      </c>
    </row>
    <row r="336" spans="1:33" ht="11.25">
      <c r="A336" s="40">
        <f t="shared" si="154"/>
        <v>40481</v>
      </c>
      <c r="B336" s="39">
        <f t="shared" si="136"/>
        <v>2455499.5</v>
      </c>
      <c r="C336" s="35">
        <f t="shared" si="137"/>
        <v>4178.208371902199</v>
      </c>
      <c r="D336" s="35">
        <f t="shared" si="138"/>
        <v>0.27296982990512686</v>
      </c>
      <c r="E336" s="34">
        <f t="shared" si="155"/>
        <v>-14.519539658036347</v>
      </c>
      <c r="F336" s="34">
        <f t="shared" si="139"/>
        <v>4.801505660971375</v>
      </c>
      <c r="G336" s="34">
        <f t="shared" si="156"/>
        <v>5.460931973497211</v>
      </c>
      <c r="H336" s="34">
        <f t="shared" si="157"/>
        <v>6.097345706870131</v>
      </c>
      <c r="I336" s="34">
        <f t="shared" si="158"/>
        <v>6.72226405486686</v>
      </c>
      <c r="J336" s="34">
        <f t="shared" si="159"/>
        <v>16.52853583106625</v>
      </c>
      <c r="K336" s="53" t="str">
        <f t="shared" si="140"/>
        <v>16h31m</v>
      </c>
      <c r="L336" s="35">
        <f t="shared" si="160"/>
        <v>17.187962143592085</v>
      </c>
      <c r="M336" s="46" t="str">
        <f t="shared" si="141"/>
        <v>17h11m</v>
      </c>
      <c r="N336" s="34">
        <f t="shared" si="161"/>
        <v>17.824375876965004</v>
      </c>
      <c r="O336" s="47" t="str">
        <f t="shared" si="142"/>
        <v>17h49m</v>
      </c>
      <c r="P336" s="35">
        <f t="shared" si="162"/>
        <v>18.449294224961736</v>
      </c>
      <c r="Q336" s="45" t="str">
        <f t="shared" si="143"/>
        <v>18h26m</v>
      </c>
      <c r="R336" s="34">
        <f t="shared" si="144"/>
        <v>10.555471890266276</v>
      </c>
      <c r="S336" s="51" t="str">
        <f t="shared" si="145"/>
        <v>10,6h</v>
      </c>
      <c r="T336" s="34">
        <f t="shared" si="163"/>
        <v>5.004766115228013</v>
      </c>
      <c r="U336" s="45" t="str">
        <f t="shared" si="146"/>
        <v>5h0m</v>
      </c>
      <c r="V336" s="35">
        <f t="shared" si="164"/>
        <v>5.629684463224742</v>
      </c>
      <c r="W336" s="47" t="str">
        <f t="shared" si="147"/>
        <v>5h37m</v>
      </c>
      <c r="X336" s="35">
        <f t="shared" si="165"/>
        <v>6.266098196597662</v>
      </c>
      <c r="Y336" s="46" t="str">
        <f t="shared" si="148"/>
        <v>6h15m</v>
      </c>
      <c r="Z336" s="34">
        <f t="shared" si="166"/>
        <v>6.925524509123498</v>
      </c>
      <c r="AA336" s="48" t="str">
        <f t="shared" si="149"/>
        <v>6h55m</v>
      </c>
      <c r="AB336" s="60"/>
      <c r="AC336" s="21">
        <f t="shared" si="151"/>
        <v>16.52853583106625</v>
      </c>
      <c r="AD336" s="21">
        <f t="shared" si="150"/>
        <v>18.449294224961736</v>
      </c>
      <c r="AE336" s="21">
        <f t="shared" si="152"/>
        <v>29.004766115228012</v>
      </c>
      <c r="AF336" s="55">
        <f t="shared" si="153"/>
        <v>30.9255245091235</v>
      </c>
      <c r="AG336" s="31">
        <v>24</v>
      </c>
    </row>
    <row r="337" spans="1:33" ht="11.25">
      <c r="A337" s="40">
        <f t="shared" si="154"/>
        <v>40482</v>
      </c>
      <c r="B337" s="39">
        <f t="shared" si="136"/>
        <v>2455500.5</v>
      </c>
      <c r="C337" s="35">
        <f t="shared" si="137"/>
        <v>4179.1940192537995</v>
      </c>
      <c r="D337" s="35">
        <f t="shared" si="138"/>
        <v>0.27316499322321003</v>
      </c>
      <c r="E337" s="34">
        <f t="shared" si="155"/>
        <v>-14.835041231893516</v>
      </c>
      <c r="F337" s="34">
        <f t="shared" si="139"/>
        <v>4.7733103522363285</v>
      </c>
      <c r="G337" s="34">
        <f t="shared" si="156"/>
        <v>5.434799085004837</v>
      </c>
      <c r="H337" s="34">
        <f t="shared" si="157"/>
        <v>6.072395161617441</v>
      </c>
      <c r="I337" s="34">
        <f t="shared" si="158"/>
        <v>6.697793900305948</v>
      </c>
      <c r="J337" s="34">
        <f t="shared" si="159"/>
        <v>16.500145359013118</v>
      </c>
      <c r="K337" s="53" t="str">
        <f t="shared" si="140"/>
        <v>16h30m</v>
      </c>
      <c r="L337" s="35">
        <f t="shared" si="160"/>
        <v>17.161634091781625</v>
      </c>
      <c r="M337" s="46" t="str">
        <f t="shared" si="141"/>
        <v>17h9m</v>
      </c>
      <c r="N337" s="34">
        <f t="shared" si="161"/>
        <v>17.79923016839423</v>
      </c>
      <c r="O337" s="47" t="str">
        <f t="shared" si="142"/>
        <v>17h47m</v>
      </c>
      <c r="P337" s="35">
        <f t="shared" si="162"/>
        <v>18.424628907082734</v>
      </c>
      <c r="Q337" s="45" t="str">
        <f t="shared" si="143"/>
        <v>18h25m</v>
      </c>
      <c r="R337" s="34">
        <f t="shared" si="144"/>
        <v>10.604412199388108</v>
      </c>
      <c r="S337" s="51" t="str">
        <f t="shared" si="145"/>
        <v>10,6h</v>
      </c>
      <c r="T337" s="34">
        <f t="shared" si="163"/>
        <v>5.029041106470842</v>
      </c>
      <c r="U337" s="45" t="str">
        <f t="shared" si="146"/>
        <v>5h1m</v>
      </c>
      <c r="V337" s="35">
        <f t="shared" si="164"/>
        <v>5.654439845159349</v>
      </c>
      <c r="W337" s="47" t="str">
        <f t="shared" si="147"/>
        <v>5h39m</v>
      </c>
      <c r="X337" s="35">
        <f t="shared" si="165"/>
        <v>6.292035921771953</v>
      </c>
      <c r="Y337" s="46" t="str">
        <f t="shared" si="148"/>
        <v>6h17m</v>
      </c>
      <c r="Z337" s="34">
        <f t="shared" si="166"/>
        <v>6.953524654540462</v>
      </c>
      <c r="AA337" s="48" t="str">
        <f t="shared" si="149"/>
        <v>6h57m</v>
      </c>
      <c r="AB337" s="60"/>
      <c r="AC337" s="21">
        <f t="shared" si="151"/>
        <v>16.500145359013118</v>
      </c>
      <c r="AD337" s="21">
        <f t="shared" si="150"/>
        <v>18.424628907082734</v>
      </c>
      <c r="AE337" s="21">
        <f t="shared" si="152"/>
        <v>29.029041106470842</v>
      </c>
      <c r="AF337" s="55">
        <f t="shared" si="153"/>
        <v>30.953524654540463</v>
      </c>
      <c r="AG337" s="31">
        <v>24</v>
      </c>
    </row>
    <row r="338" spans="1:33" ht="11.25">
      <c r="A338" s="40">
        <f t="shared" si="154"/>
        <v>40483</v>
      </c>
      <c r="B338" s="39">
        <f t="shared" si="136"/>
        <v>2455501.5</v>
      </c>
      <c r="C338" s="35">
        <f t="shared" si="137"/>
        <v>4180.179666605399</v>
      </c>
      <c r="D338" s="35">
        <f t="shared" si="138"/>
        <v>0.27313632973617785</v>
      </c>
      <c r="E338" s="34">
        <f t="shared" si="155"/>
        <v>-14.928840964636493</v>
      </c>
      <c r="F338" s="34">
        <f t="shared" si="139"/>
        <v>4.76489867406381</v>
      </c>
      <c r="G338" s="34">
        <f t="shared" si="156"/>
        <v>5.427013753838228</v>
      </c>
      <c r="H338" s="34">
        <f t="shared" si="157"/>
        <v>6.064971426488745</v>
      </c>
      <c r="I338" s="34">
        <f t="shared" si="158"/>
        <v>6.69052207108386</v>
      </c>
      <c r="J338" s="34">
        <f t="shared" si="159"/>
        <v>16.49176234432763</v>
      </c>
      <c r="K338" s="53" t="str">
        <f t="shared" si="140"/>
        <v>16h29m</v>
      </c>
      <c r="L338" s="35">
        <f t="shared" si="160"/>
        <v>17.15387742410205</v>
      </c>
      <c r="M338" s="46" t="str">
        <f t="shared" si="141"/>
        <v>17h9m</v>
      </c>
      <c r="N338" s="34">
        <f t="shared" si="161"/>
        <v>17.791835096752568</v>
      </c>
      <c r="O338" s="47" t="str">
        <f t="shared" si="142"/>
        <v>17h47m</v>
      </c>
      <c r="P338" s="35">
        <f t="shared" si="162"/>
        <v>18.417385741347683</v>
      </c>
      <c r="Q338" s="45" t="str">
        <f t="shared" si="143"/>
        <v>18h25m</v>
      </c>
      <c r="R338" s="34">
        <f t="shared" si="144"/>
        <v>10.61895585783228</v>
      </c>
      <c r="S338" s="51" t="str">
        <f t="shared" si="145"/>
        <v>10,6h</v>
      </c>
      <c r="T338" s="34">
        <f t="shared" si="163"/>
        <v>5.036341599179962</v>
      </c>
      <c r="U338" s="45" t="str">
        <f t="shared" si="146"/>
        <v>5h2m</v>
      </c>
      <c r="V338" s="35">
        <f t="shared" si="164"/>
        <v>5.661892243775077</v>
      </c>
      <c r="W338" s="47" t="str">
        <f t="shared" si="147"/>
        <v>5h39m</v>
      </c>
      <c r="X338" s="35">
        <f t="shared" si="165"/>
        <v>6.299849916425594</v>
      </c>
      <c r="Y338" s="46" t="str">
        <f t="shared" si="148"/>
        <v>6h17m</v>
      </c>
      <c r="Z338" s="34">
        <f t="shared" si="166"/>
        <v>6.961964996200012</v>
      </c>
      <c r="AA338" s="48" t="str">
        <f t="shared" si="149"/>
        <v>6h57m</v>
      </c>
      <c r="AB338" s="60"/>
      <c r="AC338" s="21">
        <f t="shared" si="151"/>
        <v>16.49176234432763</v>
      </c>
      <c r="AD338" s="21">
        <f t="shared" si="150"/>
        <v>18.417385741347683</v>
      </c>
      <c r="AE338" s="21">
        <f t="shared" si="152"/>
        <v>29.036341599179963</v>
      </c>
      <c r="AF338" s="55">
        <f t="shared" si="153"/>
        <v>30.961964996200013</v>
      </c>
      <c r="AG338" s="31">
        <v>24</v>
      </c>
    </row>
    <row r="339" spans="1:33" ht="11.25">
      <c r="A339" s="40">
        <f t="shared" si="154"/>
        <v>40484</v>
      </c>
      <c r="B339" s="39">
        <f t="shared" si="136"/>
        <v>2455502.5</v>
      </c>
      <c r="C339" s="35">
        <f t="shared" si="137"/>
        <v>4181.165313957</v>
      </c>
      <c r="D339" s="35">
        <f t="shared" si="138"/>
        <v>0.2728829218225392</v>
      </c>
      <c r="E339" s="34">
        <f t="shared" si="155"/>
        <v>-15.238624893491817</v>
      </c>
      <c r="F339" s="34">
        <f t="shared" si="139"/>
        <v>4.737021102190467</v>
      </c>
      <c r="G339" s="34">
        <f t="shared" si="156"/>
        <v>5.401248375043103</v>
      </c>
      <c r="H339" s="34">
        <f t="shared" si="157"/>
        <v>6.040433377009995</v>
      </c>
      <c r="I339" s="34">
        <f t="shared" si="158"/>
        <v>6.666515347684308</v>
      </c>
      <c r="J339" s="34">
        <f t="shared" si="159"/>
        <v>16.46413818036793</v>
      </c>
      <c r="K339" s="53" t="str">
        <f t="shared" si="140"/>
        <v>16h27m</v>
      </c>
      <c r="L339" s="35">
        <f t="shared" si="160"/>
        <v>17.128365453220564</v>
      </c>
      <c r="M339" s="46" t="str">
        <f t="shared" si="141"/>
        <v>17h7m</v>
      </c>
      <c r="N339" s="34">
        <f t="shared" si="161"/>
        <v>17.767550455187457</v>
      </c>
      <c r="O339" s="47" t="str">
        <f t="shared" si="142"/>
        <v>17h46m</v>
      </c>
      <c r="P339" s="35">
        <f t="shared" si="162"/>
        <v>18.39363242586177</v>
      </c>
      <c r="Q339" s="45" t="str">
        <f t="shared" si="143"/>
        <v>18h23m</v>
      </c>
      <c r="R339" s="34">
        <f t="shared" si="144"/>
        <v>10.666969304631381</v>
      </c>
      <c r="S339" s="51" t="str">
        <f t="shared" si="145"/>
        <v>10,7h</v>
      </c>
      <c r="T339" s="34">
        <f t="shared" si="163"/>
        <v>5.060601730493152</v>
      </c>
      <c r="U339" s="45" t="str">
        <f t="shared" si="146"/>
        <v>5h3m</v>
      </c>
      <c r="V339" s="35">
        <f t="shared" si="164"/>
        <v>5.686683701167466</v>
      </c>
      <c r="W339" s="47" t="str">
        <f t="shared" si="147"/>
        <v>5h41m</v>
      </c>
      <c r="X339" s="35">
        <f t="shared" si="165"/>
        <v>6.325868703134358</v>
      </c>
      <c r="Y339" s="46" t="str">
        <f t="shared" si="148"/>
        <v>6h19m</v>
      </c>
      <c r="Z339" s="34">
        <f t="shared" si="166"/>
        <v>6.990095975986994</v>
      </c>
      <c r="AA339" s="48" t="str">
        <f t="shared" si="149"/>
        <v>6h59m</v>
      </c>
      <c r="AB339" s="60"/>
      <c r="AC339" s="21">
        <f t="shared" si="151"/>
        <v>16.46413818036793</v>
      </c>
      <c r="AD339" s="21">
        <f t="shared" si="150"/>
        <v>18.39363242586177</v>
      </c>
      <c r="AE339" s="21">
        <f t="shared" si="152"/>
        <v>29.060601730493154</v>
      </c>
      <c r="AF339" s="55">
        <f t="shared" si="153"/>
        <v>30.990095975986993</v>
      </c>
      <c r="AG339" s="31">
        <v>24</v>
      </c>
    </row>
    <row r="340" spans="1:33" ht="11.25">
      <c r="A340" s="40">
        <f t="shared" si="154"/>
        <v>40485</v>
      </c>
      <c r="B340" s="39">
        <f t="shared" si="136"/>
        <v>2455503.5</v>
      </c>
      <c r="C340" s="35">
        <f t="shared" si="137"/>
        <v>4182.150961308599</v>
      </c>
      <c r="D340" s="35">
        <f t="shared" si="138"/>
        <v>0.27240408871150446</v>
      </c>
      <c r="E340" s="34">
        <f t="shared" si="155"/>
        <v>-15.543905196751194</v>
      </c>
      <c r="F340" s="34">
        <f t="shared" si="139"/>
        <v>4.7093995764555565</v>
      </c>
      <c r="G340" s="34">
        <f t="shared" si="156"/>
        <v>5.375774891059152</v>
      </c>
      <c r="H340" s="34">
        <f t="shared" si="157"/>
        <v>6.01621956720167</v>
      </c>
      <c r="I340" s="34">
        <f t="shared" si="158"/>
        <v>6.642869755451597</v>
      </c>
      <c r="J340" s="34">
        <f t="shared" si="159"/>
        <v>16.436995487744053</v>
      </c>
      <c r="K340" s="53" t="str">
        <f t="shared" si="140"/>
        <v>16h26m</v>
      </c>
      <c r="L340" s="35">
        <f t="shared" si="160"/>
        <v>17.103370802347648</v>
      </c>
      <c r="M340" s="46" t="str">
        <f t="shared" si="141"/>
        <v>17h6m</v>
      </c>
      <c r="N340" s="34">
        <f t="shared" si="161"/>
        <v>17.743815478490166</v>
      </c>
      <c r="O340" s="47" t="str">
        <f t="shared" si="142"/>
        <v>17h44m</v>
      </c>
      <c r="P340" s="35">
        <f t="shared" si="162"/>
        <v>18.370465666740095</v>
      </c>
      <c r="Q340" s="45" t="str">
        <f t="shared" si="143"/>
        <v>18h22m</v>
      </c>
      <c r="R340" s="34">
        <f t="shared" si="144"/>
        <v>10.714260489096802</v>
      </c>
      <c r="S340" s="51" t="str">
        <f t="shared" si="145"/>
        <v>10,7h</v>
      </c>
      <c r="T340" s="34">
        <f t="shared" si="163"/>
        <v>5.084726155836898</v>
      </c>
      <c r="U340" s="45" t="str">
        <f t="shared" si="146"/>
        <v>5h5m</v>
      </c>
      <c r="V340" s="35">
        <f t="shared" si="164"/>
        <v>5.711376344086825</v>
      </c>
      <c r="W340" s="47" t="str">
        <f t="shared" si="147"/>
        <v>5h42m</v>
      </c>
      <c r="X340" s="35">
        <f t="shared" si="165"/>
        <v>6.351821020229344</v>
      </c>
      <c r="Y340" s="46" t="str">
        <f t="shared" si="148"/>
        <v>6h21m</v>
      </c>
      <c r="Z340" s="34">
        <f t="shared" si="166"/>
        <v>7.018196334832939</v>
      </c>
      <c r="AA340" s="48" t="str">
        <f t="shared" si="149"/>
        <v>7h1m</v>
      </c>
      <c r="AB340" s="60"/>
      <c r="AC340" s="21">
        <f t="shared" si="151"/>
        <v>16.436995487744053</v>
      </c>
      <c r="AD340" s="21">
        <f t="shared" si="150"/>
        <v>18.370465666740095</v>
      </c>
      <c r="AE340" s="21">
        <f t="shared" si="152"/>
        <v>29.084726155836897</v>
      </c>
      <c r="AF340" s="55">
        <f t="shared" si="153"/>
        <v>31.01819633483294</v>
      </c>
      <c r="AG340" s="31">
        <v>24</v>
      </c>
    </row>
    <row r="341" spans="1:33" ht="11.25">
      <c r="A341" s="40">
        <f t="shared" si="154"/>
        <v>40486</v>
      </c>
      <c r="B341" s="39">
        <f t="shared" si="136"/>
        <v>2455504.5</v>
      </c>
      <c r="C341" s="35">
        <f t="shared" si="137"/>
        <v>4183.136608660199</v>
      </c>
      <c r="D341" s="35">
        <f t="shared" si="138"/>
        <v>0.27169938757899004</v>
      </c>
      <c r="E341" s="34">
        <f t="shared" si="155"/>
        <v>-15.844591651825851</v>
      </c>
      <c r="F341" s="34">
        <f t="shared" si="139"/>
        <v>4.682044481100549</v>
      </c>
      <c r="G341" s="34">
        <f t="shared" si="156"/>
        <v>5.350601472042461</v>
      </c>
      <c r="H341" s="34">
        <f t="shared" si="157"/>
        <v>5.9923361556009365</v>
      </c>
      <c r="I341" s="34">
        <f t="shared" si="158"/>
        <v>6.619589450222023</v>
      </c>
      <c r="J341" s="34">
        <f t="shared" si="159"/>
        <v>16.410345093521556</v>
      </c>
      <c r="K341" s="53" t="str">
        <f t="shared" si="140"/>
        <v>16h24m</v>
      </c>
      <c r="L341" s="35">
        <f t="shared" si="160"/>
        <v>17.078902084463472</v>
      </c>
      <c r="M341" s="46" t="str">
        <f t="shared" si="141"/>
        <v>17h4m</v>
      </c>
      <c r="N341" s="34">
        <f t="shared" si="161"/>
        <v>17.720636768021947</v>
      </c>
      <c r="O341" s="47" t="str">
        <f t="shared" si="142"/>
        <v>17h43m</v>
      </c>
      <c r="P341" s="35">
        <f t="shared" si="162"/>
        <v>18.34789006264303</v>
      </c>
      <c r="Q341" s="45" t="str">
        <f t="shared" si="143"/>
        <v>18h20m</v>
      </c>
      <c r="R341" s="34">
        <f t="shared" si="144"/>
        <v>10.760821099555955</v>
      </c>
      <c r="S341" s="51" t="str">
        <f t="shared" si="145"/>
        <v>10,8h</v>
      </c>
      <c r="T341" s="34">
        <f t="shared" si="163"/>
        <v>5.108711162198987</v>
      </c>
      <c r="U341" s="45" t="str">
        <f t="shared" si="146"/>
        <v>5h6m</v>
      </c>
      <c r="V341" s="35">
        <f t="shared" si="164"/>
        <v>5.735964456820073</v>
      </c>
      <c r="W341" s="47" t="str">
        <f t="shared" si="147"/>
        <v>5h44m</v>
      </c>
      <c r="X341" s="35">
        <f t="shared" si="165"/>
        <v>6.377699140378549</v>
      </c>
      <c r="Y341" s="46" t="str">
        <f t="shared" si="148"/>
        <v>6h22m</v>
      </c>
      <c r="Z341" s="34">
        <f t="shared" si="166"/>
        <v>7.046256131320461</v>
      </c>
      <c r="AA341" s="48" t="str">
        <f t="shared" si="149"/>
        <v>7h2m</v>
      </c>
      <c r="AB341" s="60"/>
      <c r="AC341" s="21">
        <f t="shared" si="151"/>
        <v>16.410345093521556</v>
      </c>
      <c r="AD341" s="21">
        <f t="shared" si="150"/>
        <v>18.34789006264303</v>
      </c>
      <c r="AE341" s="21">
        <f t="shared" si="152"/>
        <v>29.108711162198986</v>
      </c>
      <c r="AF341" s="55">
        <f t="shared" si="153"/>
        <v>31.04625613132046</v>
      </c>
      <c r="AG341" s="31">
        <v>24</v>
      </c>
    </row>
    <row r="342" spans="1:33" ht="11.25">
      <c r="A342" s="40">
        <f t="shared" si="154"/>
        <v>40487</v>
      </c>
      <c r="B342" s="39">
        <f t="shared" si="136"/>
        <v>2455505.5</v>
      </c>
      <c r="C342" s="35">
        <f t="shared" si="137"/>
        <v>4184.122256011799</v>
      </c>
      <c r="D342" s="35">
        <f t="shared" si="138"/>
        <v>0.27076861437052113</v>
      </c>
      <c r="E342" s="34">
        <f t="shared" si="155"/>
        <v>-16.14059539379359</v>
      </c>
      <c r="F342" s="34">
        <f t="shared" si="139"/>
        <v>4.654966442089053</v>
      </c>
      <c r="G342" s="34">
        <f t="shared" si="156"/>
        <v>5.3257364428772345</v>
      </c>
      <c r="H342" s="34">
        <f t="shared" si="157"/>
        <v>5.96878941299455</v>
      </c>
      <c r="I342" s="34">
        <f t="shared" si="158"/>
        <v>6.596678689142669</v>
      </c>
      <c r="J342" s="34">
        <f t="shared" si="159"/>
        <v>16.384197827718534</v>
      </c>
      <c r="K342" s="53" t="str">
        <f t="shared" si="140"/>
        <v>16h23m</v>
      </c>
      <c r="L342" s="35">
        <f t="shared" si="160"/>
        <v>17.054967828506715</v>
      </c>
      <c r="M342" s="46" t="str">
        <f t="shared" si="141"/>
        <v>17h3m</v>
      </c>
      <c r="N342" s="34">
        <f t="shared" si="161"/>
        <v>17.69802079862403</v>
      </c>
      <c r="O342" s="47" t="str">
        <f t="shared" si="142"/>
        <v>17h41m</v>
      </c>
      <c r="P342" s="35">
        <f t="shared" si="162"/>
        <v>18.32591007477215</v>
      </c>
      <c r="Q342" s="45" t="str">
        <f t="shared" si="143"/>
        <v>18h19m</v>
      </c>
      <c r="R342" s="34">
        <f t="shared" si="144"/>
        <v>10.80664262171466</v>
      </c>
      <c r="S342" s="51" t="str">
        <f t="shared" si="145"/>
        <v>10,8h</v>
      </c>
      <c r="T342" s="34">
        <f t="shared" si="163"/>
        <v>5.13255269648681</v>
      </c>
      <c r="U342" s="45" t="str">
        <f t="shared" si="146"/>
        <v>5h7m</v>
      </c>
      <c r="V342" s="35">
        <f t="shared" si="164"/>
        <v>5.760441972634929</v>
      </c>
      <c r="W342" s="47" t="str">
        <f t="shared" si="147"/>
        <v>5h45m</v>
      </c>
      <c r="X342" s="35">
        <f t="shared" si="165"/>
        <v>6.4034949427522445</v>
      </c>
      <c r="Y342" s="46" t="str">
        <f t="shared" si="148"/>
        <v>6h24m</v>
      </c>
      <c r="Z342" s="34">
        <f t="shared" si="166"/>
        <v>7.074264943540426</v>
      </c>
      <c r="AA342" s="48" t="str">
        <f t="shared" si="149"/>
        <v>7h4m</v>
      </c>
      <c r="AB342" s="60"/>
      <c r="AC342" s="21">
        <f t="shared" si="151"/>
        <v>16.384197827718534</v>
      </c>
      <c r="AD342" s="21">
        <f t="shared" si="150"/>
        <v>18.32591007477215</v>
      </c>
      <c r="AE342" s="21">
        <f t="shared" si="152"/>
        <v>29.132552696486812</v>
      </c>
      <c r="AF342" s="55">
        <f t="shared" si="153"/>
        <v>31.074264943540427</v>
      </c>
      <c r="AG342" s="31">
        <v>24</v>
      </c>
    </row>
    <row r="343" spans="1:33" ht="11.25">
      <c r="A343" s="40">
        <f t="shared" si="154"/>
        <v>40488</v>
      </c>
      <c r="B343" s="39">
        <f t="shared" si="136"/>
        <v>2455506.5</v>
      </c>
      <c r="C343" s="35">
        <f t="shared" si="137"/>
        <v>4185.1079033634</v>
      </c>
      <c r="D343" s="35">
        <f t="shared" si="138"/>
        <v>0.26961180434997506</v>
      </c>
      <c r="E343" s="34">
        <f t="shared" si="155"/>
        <v>-16.431828941661983</v>
      </c>
      <c r="F343" s="34">
        <f t="shared" si="139"/>
        <v>4.628176324033751</v>
      </c>
      <c r="G343" s="34">
        <f t="shared" si="156"/>
        <v>5.301188278879736</v>
      </c>
      <c r="H343" s="34">
        <f t="shared" si="157"/>
        <v>5.945585718169062</v>
      </c>
      <c r="I343" s="34">
        <f t="shared" si="158"/>
        <v>6.57414182636363</v>
      </c>
      <c r="J343" s="34">
        <f t="shared" si="159"/>
        <v>16.358564519683778</v>
      </c>
      <c r="K343" s="53" t="str">
        <f t="shared" si="140"/>
        <v>16h21m</v>
      </c>
      <c r="L343" s="35">
        <f t="shared" si="160"/>
        <v>17.03157647452976</v>
      </c>
      <c r="M343" s="46" t="str">
        <f t="shared" si="141"/>
        <v>17h1m</v>
      </c>
      <c r="N343" s="34">
        <f t="shared" si="161"/>
        <v>17.67597391381909</v>
      </c>
      <c r="O343" s="47" t="str">
        <f t="shared" si="142"/>
        <v>17h40m</v>
      </c>
      <c r="P343" s="35">
        <f t="shared" si="162"/>
        <v>18.304530022013655</v>
      </c>
      <c r="Q343" s="45" t="str">
        <f t="shared" si="143"/>
        <v>18h18m</v>
      </c>
      <c r="R343" s="34">
        <f t="shared" si="144"/>
        <v>10.85171634727274</v>
      </c>
      <c r="S343" s="51" t="str">
        <f t="shared" si="145"/>
        <v>10,9h</v>
      </c>
      <c r="T343" s="34">
        <f t="shared" si="163"/>
        <v>5.156246369286395</v>
      </c>
      <c r="U343" s="45" t="str">
        <f t="shared" si="146"/>
        <v>5h9m</v>
      </c>
      <c r="V343" s="35">
        <f t="shared" si="164"/>
        <v>5.784802477480962</v>
      </c>
      <c r="W343" s="47" t="str">
        <f t="shared" si="147"/>
        <v>5h47m</v>
      </c>
      <c r="X343" s="35">
        <f t="shared" si="165"/>
        <v>6.429199916770289</v>
      </c>
      <c r="Y343" s="46" t="str">
        <f t="shared" si="148"/>
        <v>6h25m</v>
      </c>
      <c r="Z343" s="34">
        <f t="shared" si="166"/>
        <v>7.102211871616274</v>
      </c>
      <c r="AA343" s="48" t="str">
        <f t="shared" si="149"/>
        <v>7h6m</v>
      </c>
      <c r="AB343" s="60"/>
      <c r="AC343" s="21">
        <f t="shared" si="151"/>
        <v>16.358564519683778</v>
      </c>
      <c r="AD343" s="21">
        <f t="shared" si="150"/>
        <v>18.304530022013655</v>
      </c>
      <c r="AE343" s="21">
        <f t="shared" si="152"/>
        <v>29.156246369286393</v>
      </c>
      <c r="AF343" s="55">
        <f t="shared" si="153"/>
        <v>31.102211871616273</v>
      </c>
      <c r="AG343" s="31">
        <v>24</v>
      </c>
    </row>
    <row r="344" spans="1:33" ht="11.25">
      <c r="A344" s="40">
        <f t="shared" si="154"/>
        <v>40489</v>
      </c>
      <c r="B344" s="39">
        <f t="shared" si="136"/>
        <v>2455507.5</v>
      </c>
      <c r="C344" s="35">
        <f t="shared" si="137"/>
        <v>4186.093550715</v>
      </c>
      <c r="D344" s="35">
        <f t="shared" si="138"/>
        <v>0.26822923237343194</v>
      </c>
      <c r="E344" s="34">
        <f t="shared" si="155"/>
        <v>-16.718206224222524</v>
      </c>
      <c r="F344" s="34">
        <f t="shared" si="139"/>
        <v>4.601685226209814</v>
      </c>
      <c r="G344" s="34">
        <f t="shared" si="156"/>
        <v>5.276965600831552</v>
      </c>
      <c r="H344" s="34">
        <f t="shared" si="157"/>
        <v>5.922731553177024</v>
      </c>
      <c r="I344" s="34">
        <f t="shared" si="158"/>
        <v>6.551983308405287</v>
      </c>
      <c r="J344" s="34">
        <f t="shared" si="159"/>
        <v>16.33345599383638</v>
      </c>
      <c r="K344" s="53" t="str">
        <f t="shared" si="140"/>
        <v>16h20m</v>
      </c>
      <c r="L344" s="35">
        <f t="shared" si="160"/>
        <v>17.00873636845812</v>
      </c>
      <c r="M344" s="46" t="str">
        <f t="shared" si="141"/>
        <v>17h0m</v>
      </c>
      <c r="N344" s="34">
        <f t="shared" si="161"/>
        <v>17.65450232080359</v>
      </c>
      <c r="O344" s="47" t="str">
        <f t="shared" si="142"/>
        <v>17h39m</v>
      </c>
      <c r="P344" s="35">
        <f t="shared" si="162"/>
        <v>18.283754076031855</v>
      </c>
      <c r="Q344" s="45" t="str">
        <f t="shared" si="143"/>
        <v>18h17m</v>
      </c>
      <c r="R344" s="34">
        <f t="shared" si="144"/>
        <v>10.896033383189426</v>
      </c>
      <c r="S344" s="51" t="str">
        <f t="shared" si="145"/>
        <v>10,9h</v>
      </c>
      <c r="T344" s="34">
        <f t="shared" si="163"/>
        <v>5.179787459221281</v>
      </c>
      <c r="U344" s="45" t="str">
        <f t="shared" si="146"/>
        <v>5h10m</v>
      </c>
      <c r="V344" s="35">
        <f t="shared" si="164"/>
        <v>5.809039214449544</v>
      </c>
      <c r="W344" s="47" t="str">
        <f t="shared" si="147"/>
        <v>5h48m</v>
      </c>
      <c r="X344" s="35">
        <f t="shared" si="165"/>
        <v>6.4548051667950155</v>
      </c>
      <c r="Y344" s="46" t="str">
        <f t="shared" si="148"/>
        <v>6h27m</v>
      </c>
      <c r="Z344" s="34">
        <f t="shared" si="166"/>
        <v>7.130085541416753</v>
      </c>
      <c r="AA344" s="48" t="str">
        <f t="shared" si="149"/>
        <v>7h7m</v>
      </c>
      <c r="AB344" s="60"/>
      <c r="AC344" s="21">
        <f t="shared" si="151"/>
        <v>16.33345599383638</v>
      </c>
      <c r="AD344" s="21">
        <f t="shared" si="150"/>
        <v>18.283754076031855</v>
      </c>
      <c r="AE344" s="21">
        <f t="shared" si="152"/>
        <v>29.17978745922128</v>
      </c>
      <c r="AF344" s="55">
        <f t="shared" si="153"/>
        <v>31.130085541416754</v>
      </c>
      <c r="AG344" s="31">
        <v>24</v>
      </c>
    </row>
    <row r="345" spans="1:33" ht="11.25">
      <c r="A345" s="40">
        <f t="shared" si="154"/>
        <v>40490</v>
      </c>
      <c r="B345" s="39">
        <f t="shared" si="136"/>
        <v>2455508.5</v>
      </c>
      <c r="C345" s="35">
        <f t="shared" si="137"/>
        <v>4187.079198066599</v>
      </c>
      <c r="D345" s="35">
        <f t="shared" si="138"/>
        <v>0.2666214128877011</v>
      </c>
      <c r="E345" s="34">
        <f t="shared" si="155"/>
        <v>-16.999642605488106</v>
      </c>
      <c r="F345" s="34">
        <f t="shared" si="139"/>
        <v>4.575504477609358</v>
      </c>
      <c r="G345" s="34">
        <f t="shared" si="156"/>
        <v>5.253077169324147</v>
      </c>
      <c r="H345" s="34">
        <f t="shared" si="157"/>
        <v>5.900233498112781</v>
      </c>
      <c r="I345" s="34">
        <f t="shared" si="158"/>
        <v>6.530207669197907</v>
      </c>
      <c r="J345" s="34">
        <f t="shared" si="159"/>
        <v>16.308883064721655</v>
      </c>
      <c r="K345" s="53" t="str">
        <f t="shared" si="140"/>
        <v>16h18m</v>
      </c>
      <c r="L345" s="35">
        <f t="shared" si="160"/>
        <v>16.986455756436445</v>
      </c>
      <c r="M345" s="46" t="str">
        <f t="shared" si="141"/>
        <v>16h59m</v>
      </c>
      <c r="N345" s="34">
        <f t="shared" si="161"/>
        <v>17.63361208522508</v>
      </c>
      <c r="O345" s="47" t="str">
        <f t="shared" si="142"/>
        <v>17h38m</v>
      </c>
      <c r="P345" s="35">
        <f t="shared" si="162"/>
        <v>18.263586256310205</v>
      </c>
      <c r="Q345" s="45" t="str">
        <f t="shared" si="143"/>
        <v>18h15m</v>
      </c>
      <c r="R345" s="34">
        <f t="shared" si="144"/>
        <v>10.939584661604187</v>
      </c>
      <c r="S345" s="51" t="str">
        <f t="shared" si="145"/>
        <v>10,9h</v>
      </c>
      <c r="T345" s="34">
        <f t="shared" si="163"/>
        <v>5.203170917914393</v>
      </c>
      <c r="U345" s="45" t="str">
        <f t="shared" si="146"/>
        <v>5h12m</v>
      </c>
      <c r="V345" s="35">
        <f t="shared" si="164"/>
        <v>5.833145088999518</v>
      </c>
      <c r="W345" s="47" t="str">
        <f t="shared" si="147"/>
        <v>5h49m</v>
      </c>
      <c r="X345" s="35">
        <f t="shared" si="165"/>
        <v>6.480301417788152</v>
      </c>
      <c r="Y345" s="46" t="str">
        <f t="shared" si="148"/>
        <v>6h28m</v>
      </c>
      <c r="Z345" s="34">
        <f t="shared" si="166"/>
        <v>7.1578741095029415</v>
      </c>
      <c r="AA345" s="48" t="str">
        <f t="shared" si="149"/>
        <v>7h9m</v>
      </c>
      <c r="AB345" s="60"/>
      <c r="AC345" s="21">
        <f t="shared" si="151"/>
        <v>16.308883064721655</v>
      </c>
      <c r="AD345" s="21">
        <f t="shared" si="150"/>
        <v>18.263586256310205</v>
      </c>
      <c r="AE345" s="21">
        <f t="shared" si="152"/>
        <v>29.20317091791439</v>
      </c>
      <c r="AF345" s="55">
        <f t="shared" si="153"/>
        <v>31.15787410950294</v>
      </c>
      <c r="AG345" s="31">
        <v>24</v>
      </c>
    </row>
    <row r="346" spans="1:33" ht="11.25">
      <c r="A346" s="40">
        <f t="shared" si="154"/>
        <v>40491</v>
      </c>
      <c r="B346" s="39">
        <f t="shared" si="136"/>
        <v>2455509.5</v>
      </c>
      <c r="C346" s="35">
        <f t="shared" si="137"/>
        <v>4188.0648454182</v>
      </c>
      <c r="D346" s="35">
        <f t="shared" si="138"/>
        <v>0.2647890996534364</v>
      </c>
      <c r="E346" s="34">
        <f t="shared" si="155"/>
        <v>-17.276054909706406</v>
      </c>
      <c r="F346" s="34">
        <f t="shared" si="139"/>
        <v>4.549645630992053</v>
      </c>
      <c r="G346" s="34">
        <f t="shared" si="156"/>
        <v>5.2295318783982285</v>
      </c>
      <c r="H346" s="34">
        <f t="shared" si="157"/>
        <v>5.878098225392781</v>
      </c>
      <c r="I346" s="34">
        <f t="shared" si="158"/>
        <v>6.508819524791831</v>
      </c>
      <c r="J346" s="34">
        <f t="shared" si="159"/>
        <v>16.284856531338615</v>
      </c>
      <c r="K346" s="53" t="str">
        <f t="shared" si="140"/>
        <v>16h17m</v>
      </c>
      <c r="L346" s="35">
        <f t="shared" si="160"/>
        <v>16.96474277874479</v>
      </c>
      <c r="M346" s="46" t="str">
        <f t="shared" si="141"/>
        <v>16h57m</v>
      </c>
      <c r="N346" s="34">
        <f t="shared" si="161"/>
        <v>17.613309125739345</v>
      </c>
      <c r="O346" s="47" t="str">
        <f t="shared" si="142"/>
        <v>17h36m</v>
      </c>
      <c r="P346" s="35">
        <f t="shared" si="162"/>
        <v>18.244030425138394</v>
      </c>
      <c r="Q346" s="45" t="str">
        <f t="shared" si="143"/>
        <v>18h14m</v>
      </c>
      <c r="R346" s="34">
        <f t="shared" si="144"/>
        <v>10.98236095041634</v>
      </c>
      <c r="S346" s="51" t="str">
        <f t="shared" si="145"/>
        <v>11h</v>
      </c>
      <c r="T346" s="34">
        <f t="shared" si="163"/>
        <v>5.226391375554733</v>
      </c>
      <c r="U346" s="45" t="str">
        <f t="shared" si="146"/>
        <v>5h13m</v>
      </c>
      <c r="V346" s="35">
        <f t="shared" si="164"/>
        <v>5.8571126749537825</v>
      </c>
      <c r="W346" s="47" t="str">
        <f t="shared" si="147"/>
        <v>5h51m</v>
      </c>
      <c r="X346" s="35">
        <f t="shared" si="165"/>
        <v>6.505679021948335</v>
      </c>
      <c r="Y346" s="46" t="str">
        <f t="shared" si="148"/>
        <v>6h30m</v>
      </c>
      <c r="Z346" s="34">
        <f t="shared" si="166"/>
        <v>7.185565269354511</v>
      </c>
      <c r="AA346" s="48" t="str">
        <f t="shared" si="149"/>
        <v>7h11m</v>
      </c>
      <c r="AB346" s="60"/>
      <c r="AC346" s="21">
        <f t="shared" si="151"/>
        <v>16.284856531338615</v>
      </c>
      <c r="AD346" s="21">
        <f t="shared" si="150"/>
        <v>18.244030425138394</v>
      </c>
      <c r="AE346" s="21">
        <f t="shared" si="152"/>
        <v>29.226391375554734</v>
      </c>
      <c r="AF346" s="55">
        <f t="shared" si="153"/>
        <v>31.185565269354512</v>
      </c>
      <c r="AG346" s="31">
        <v>24</v>
      </c>
    </row>
    <row r="347" spans="1:33" ht="11.25">
      <c r="A347" s="40">
        <f t="shared" si="154"/>
        <v>40492</v>
      </c>
      <c r="B347" s="39">
        <f t="shared" si="136"/>
        <v>2455510.5</v>
      </c>
      <c r="C347" s="35">
        <f t="shared" si="137"/>
        <v>4189.050492769799</v>
      </c>
      <c r="D347" s="35">
        <f t="shared" si="138"/>
        <v>0.26273328519309075</v>
      </c>
      <c r="E347" s="34">
        <f t="shared" si="155"/>
        <v>-17.547361445941583</v>
      </c>
      <c r="F347" s="34">
        <f t="shared" si="139"/>
        <v>4.524120455888078</v>
      </c>
      <c r="G347" s="34">
        <f t="shared" si="156"/>
        <v>5.206338748463196</v>
      </c>
      <c r="H347" s="34">
        <f t="shared" si="157"/>
        <v>5.856332493536774</v>
      </c>
      <c r="I347" s="34">
        <f t="shared" si="158"/>
        <v>6.487823567737832</v>
      </c>
      <c r="J347" s="34">
        <f t="shared" si="159"/>
        <v>16.261387170694988</v>
      </c>
      <c r="K347" s="53" t="str">
        <f t="shared" si="140"/>
        <v>16h15m</v>
      </c>
      <c r="L347" s="35">
        <f t="shared" si="160"/>
        <v>16.943605463270107</v>
      </c>
      <c r="M347" s="46" t="str">
        <f t="shared" si="141"/>
        <v>16h56m</v>
      </c>
      <c r="N347" s="34">
        <f t="shared" si="161"/>
        <v>17.593599208343687</v>
      </c>
      <c r="O347" s="47" t="str">
        <f t="shared" si="142"/>
        <v>17h35m</v>
      </c>
      <c r="P347" s="35">
        <f t="shared" si="162"/>
        <v>18.225090282544745</v>
      </c>
      <c r="Q347" s="45" t="str">
        <f t="shared" si="143"/>
        <v>18h13m</v>
      </c>
      <c r="R347" s="34">
        <f t="shared" si="144"/>
        <v>11.024352864524332</v>
      </c>
      <c r="S347" s="51" t="str">
        <f t="shared" si="145"/>
        <v>11h</v>
      </c>
      <c r="T347" s="34">
        <f t="shared" si="163"/>
        <v>5.249443147069077</v>
      </c>
      <c r="U347" s="45" t="str">
        <f t="shared" si="146"/>
        <v>5h14m</v>
      </c>
      <c r="V347" s="35">
        <f t="shared" si="164"/>
        <v>5.880934221270135</v>
      </c>
      <c r="W347" s="47" t="str">
        <f t="shared" si="147"/>
        <v>5h52m</v>
      </c>
      <c r="X347" s="35">
        <f t="shared" si="165"/>
        <v>6.530927966343714</v>
      </c>
      <c r="Y347" s="46" t="str">
        <f t="shared" si="148"/>
        <v>6h31m</v>
      </c>
      <c r="Z347" s="34">
        <f t="shared" si="166"/>
        <v>7.213146258918831</v>
      </c>
      <c r="AA347" s="48" t="str">
        <f t="shared" si="149"/>
        <v>7h12m</v>
      </c>
      <c r="AB347" s="60"/>
      <c r="AC347" s="21">
        <f t="shared" si="151"/>
        <v>16.261387170694988</v>
      </c>
      <c r="AD347" s="21">
        <f t="shared" si="150"/>
        <v>18.225090282544745</v>
      </c>
      <c r="AE347" s="21">
        <f t="shared" si="152"/>
        <v>29.249443147069076</v>
      </c>
      <c r="AF347" s="55">
        <f t="shared" si="153"/>
        <v>31.213146258918833</v>
      </c>
      <c r="AG347" s="31">
        <v>24</v>
      </c>
    </row>
    <row r="348" spans="1:33" ht="11.25">
      <c r="A348" s="40">
        <f t="shared" si="154"/>
        <v>40493</v>
      </c>
      <c r="B348" s="39">
        <f t="shared" si="136"/>
        <v>2455511.5</v>
      </c>
      <c r="C348" s="35">
        <f t="shared" si="137"/>
        <v>4190.0361401213995</v>
      </c>
      <c r="D348" s="35">
        <f t="shared" si="138"/>
        <v>0.26045519996420397</v>
      </c>
      <c r="E348" s="34">
        <f t="shared" si="155"/>
        <v>-17.813482032217273</v>
      </c>
      <c r="F348" s="34">
        <f t="shared" si="139"/>
        <v>4.498940930510948</v>
      </c>
      <c r="G348" s="34">
        <f t="shared" si="156"/>
        <v>5.183506918483789</v>
      </c>
      <c r="H348" s="34">
        <f t="shared" si="157"/>
        <v>5.834943140447904</v>
      </c>
      <c r="I348" s="34">
        <f t="shared" si="158"/>
        <v>6.467224561138384</v>
      </c>
      <c r="J348" s="34">
        <f t="shared" si="159"/>
        <v>16.238485730546742</v>
      </c>
      <c r="K348" s="53" t="str">
        <f t="shared" si="140"/>
        <v>16h14m</v>
      </c>
      <c r="L348" s="35">
        <f t="shared" si="160"/>
        <v>16.923051718519584</v>
      </c>
      <c r="M348" s="46" t="str">
        <f t="shared" si="141"/>
        <v>16h55m</v>
      </c>
      <c r="N348" s="34">
        <f t="shared" si="161"/>
        <v>17.5744879404837</v>
      </c>
      <c r="O348" s="47" t="str">
        <f t="shared" si="142"/>
        <v>17h34m</v>
      </c>
      <c r="P348" s="35">
        <f t="shared" si="162"/>
        <v>18.206769361174178</v>
      </c>
      <c r="Q348" s="45" t="str">
        <f t="shared" si="143"/>
        <v>18h12m</v>
      </c>
      <c r="R348" s="34">
        <f t="shared" si="144"/>
        <v>11.065550877723235</v>
      </c>
      <c r="S348" s="51" t="str">
        <f t="shared" si="145"/>
        <v>11,1h</v>
      </c>
      <c r="T348" s="34">
        <f t="shared" si="163"/>
        <v>5.272320238897413</v>
      </c>
      <c r="U348" s="45" t="str">
        <f t="shared" si="146"/>
        <v>5h16m</v>
      </c>
      <c r="V348" s="35">
        <f t="shared" si="164"/>
        <v>5.904601659587892</v>
      </c>
      <c r="W348" s="47" t="str">
        <f t="shared" si="147"/>
        <v>5h54m</v>
      </c>
      <c r="X348" s="35">
        <f t="shared" si="165"/>
        <v>6.556037881552007</v>
      </c>
      <c r="Y348" s="46" t="str">
        <f t="shared" si="148"/>
        <v>6h33m</v>
      </c>
      <c r="Z348" s="34">
        <f t="shared" si="166"/>
        <v>7.240603869524849</v>
      </c>
      <c r="AA348" s="48" t="str">
        <f t="shared" si="149"/>
        <v>7h14m</v>
      </c>
      <c r="AB348" s="60"/>
      <c r="AC348" s="21">
        <f t="shared" si="151"/>
        <v>16.238485730546742</v>
      </c>
      <c r="AD348" s="21">
        <f t="shared" si="150"/>
        <v>18.206769361174178</v>
      </c>
      <c r="AE348" s="21">
        <f t="shared" si="152"/>
        <v>29.272320238897414</v>
      </c>
      <c r="AF348" s="55">
        <f t="shared" si="153"/>
        <v>31.240603869524847</v>
      </c>
      <c r="AG348" s="31">
        <v>24</v>
      </c>
    </row>
    <row r="349" spans="1:33" ht="11.25">
      <c r="A349" s="40">
        <f t="shared" si="154"/>
        <v>40494</v>
      </c>
      <c r="B349" s="39">
        <f t="shared" si="136"/>
        <v>2455512.5</v>
      </c>
      <c r="C349" s="35">
        <f t="shared" si="137"/>
        <v>4191.021787472999</v>
      </c>
      <c r="D349" s="35">
        <f t="shared" si="138"/>
        <v>0.2579563112589847</v>
      </c>
      <c r="E349" s="34">
        <f t="shared" si="155"/>
        <v>-18.074338019213577</v>
      </c>
      <c r="F349" s="34">
        <f t="shared" si="139"/>
        <v>4.474119232539773</v>
      </c>
      <c r="G349" s="34">
        <f t="shared" si="156"/>
        <v>5.161045637423457</v>
      </c>
      <c r="H349" s="34">
        <f t="shared" si="157"/>
        <v>5.813937076191451</v>
      </c>
      <c r="I349" s="34">
        <f t="shared" si="158"/>
        <v>6.447027332371997</v>
      </c>
      <c r="J349" s="34">
        <f t="shared" si="159"/>
        <v>16.21616292128079</v>
      </c>
      <c r="K349" s="53" t="str">
        <f t="shared" si="140"/>
        <v>16h12m</v>
      </c>
      <c r="L349" s="35">
        <f t="shared" si="160"/>
        <v>16.903089326164473</v>
      </c>
      <c r="M349" s="46" t="str">
        <f t="shared" si="141"/>
        <v>16h54m</v>
      </c>
      <c r="N349" s="34">
        <f t="shared" si="161"/>
        <v>17.555980764932468</v>
      </c>
      <c r="O349" s="47" t="str">
        <f t="shared" si="142"/>
        <v>17h33m</v>
      </c>
      <c r="P349" s="35">
        <f t="shared" si="162"/>
        <v>18.189071021113012</v>
      </c>
      <c r="Q349" s="45" t="str">
        <f t="shared" si="143"/>
        <v>18h11m</v>
      </c>
      <c r="R349" s="34">
        <f t="shared" si="144"/>
        <v>11.105945335256006</v>
      </c>
      <c r="S349" s="51" t="str">
        <f t="shared" si="145"/>
        <v>11,1h</v>
      </c>
      <c r="T349" s="34">
        <f t="shared" si="163"/>
        <v>5.295016356369018</v>
      </c>
      <c r="U349" s="45" t="str">
        <f t="shared" si="146"/>
        <v>5h17m</v>
      </c>
      <c r="V349" s="35">
        <f t="shared" si="164"/>
        <v>5.9281066125495645</v>
      </c>
      <c r="W349" s="47" t="str">
        <f t="shared" si="147"/>
        <v>5h55m</v>
      </c>
      <c r="X349" s="35">
        <f t="shared" si="165"/>
        <v>6.580998051317558</v>
      </c>
      <c r="Y349" s="46" t="str">
        <f t="shared" si="148"/>
        <v>6h34m</v>
      </c>
      <c r="Z349" s="34">
        <f t="shared" si="166"/>
        <v>7.267924456201242</v>
      </c>
      <c r="AA349" s="48" t="str">
        <f t="shared" si="149"/>
        <v>7h16m</v>
      </c>
      <c r="AB349" s="60"/>
      <c r="AC349" s="21">
        <f t="shared" si="151"/>
        <v>16.21616292128079</v>
      </c>
      <c r="AD349" s="21">
        <f t="shared" si="150"/>
        <v>18.189071021113012</v>
      </c>
      <c r="AE349" s="21">
        <f t="shared" si="152"/>
        <v>29.29501635636902</v>
      </c>
      <c r="AF349" s="55">
        <f t="shared" si="153"/>
        <v>31.267924456201243</v>
      </c>
      <c r="AG349" s="31">
        <v>24</v>
      </c>
    </row>
    <row r="350" spans="1:33" ht="11.25">
      <c r="A350" s="40">
        <f t="shared" si="154"/>
        <v>40495</v>
      </c>
      <c r="B350" s="39">
        <f t="shared" si="136"/>
        <v>2455513.5</v>
      </c>
      <c r="C350" s="35">
        <f t="shared" si="137"/>
        <v>4192.0074348246</v>
      </c>
      <c r="D350" s="35">
        <f t="shared" si="138"/>
        <v>0.2552383218312861</v>
      </c>
      <c r="E350" s="34">
        <f t="shared" si="155"/>
        <v>-18.329852313511125</v>
      </c>
      <c r="F350" s="34">
        <f t="shared" si="139"/>
        <v>4.449667728732887</v>
      </c>
      <c r="G350" s="34">
        <f t="shared" si="156"/>
        <v>5.138964254936335</v>
      </c>
      <c r="H350" s="34">
        <f t="shared" si="157"/>
        <v>5.793321275273847</v>
      </c>
      <c r="I350" s="34">
        <f t="shared" si="158"/>
        <v>6.427236766494188</v>
      </c>
      <c r="J350" s="34">
        <f t="shared" si="159"/>
        <v>16.1944294069016</v>
      </c>
      <c r="K350" s="53" t="str">
        <f t="shared" si="140"/>
        <v>16h11m</v>
      </c>
      <c r="L350" s="35">
        <f t="shared" si="160"/>
        <v>16.883725933105048</v>
      </c>
      <c r="M350" s="46" t="str">
        <f t="shared" si="141"/>
        <v>16h53m</v>
      </c>
      <c r="N350" s="34">
        <f t="shared" si="161"/>
        <v>17.53808295344256</v>
      </c>
      <c r="O350" s="47" t="str">
        <f t="shared" si="142"/>
        <v>17h32m</v>
      </c>
      <c r="P350" s="35">
        <f t="shared" si="162"/>
        <v>18.171998444662904</v>
      </c>
      <c r="Q350" s="45" t="str">
        <f t="shared" si="143"/>
        <v>18h10m</v>
      </c>
      <c r="R350" s="34">
        <f t="shared" si="144"/>
        <v>11.14552646701162</v>
      </c>
      <c r="S350" s="51" t="str">
        <f t="shared" si="145"/>
        <v>11,1h</v>
      </c>
      <c r="T350" s="34">
        <f t="shared" si="163"/>
        <v>5.317524911674526</v>
      </c>
      <c r="U350" s="45" t="str">
        <f t="shared" si="146"/>
        <v>5h19m</v>
      </c>
      <c r="V350" s="35">
        <f t="shared" si="164"/>
        <v>5.951440402894867</v>
      </c>
      <c r="W350" s="47" t="str">
        <f t="shared" si="147"/>
        <v>5h57m</v>
      </c>
      <c r="X350" s="35">
        <f t="shared" si="165"/>
        <v>6.605797423232379</v>
      </c>
      <c r="Y350" s="46" t="str">
        <f t="shared" si="148"/>
        <v>6h36m</v>
      </c>
      <c r="Z350" s="34">
        <f t="shared" si="166"/>
        <v>7.2950939494358265</v>
      </c>
      <c r="AA350" s="48" t="str">
        <f t="shared" si="149"/>
        <v>7h17m</v>
      </c>
      <c r="AB350" s="60"/>
      <c r="AC350" s="21">
        <f t="shared" si="151"/>
        <v>16.1944294069016</v>
      </c>
      <c r="AD350" s="21">
        <f t="shared" si="150"/>
        <v>18.171998444662904</v>
      </c>
      <c r="AE350" s="21">
        <f t="shared" si="152"/>
        <v>29.317524911674525</v>
      </c>
      <c r="AF350" s="55">
        <f t="shared" si="153"/>
        <v>31.295093949435827</v>
      </c>
      <c r="AG350" s="31">
        <v>24</v>
      </c>
    </row>
    <row r="351" spans="1:33" ht="11.25">
      <c r="A351" s="40">
        <f t="shared" si="154"/>
        <v>40496</v>
      </c>
      <c r="B351" s="39">
        <f t="shared" si="136"/>
        <v>2455514.5</v>
      </c>
      <c r="C351" s="35">
        <f t="shared" si="137"/>
        <v>4192.993082176199</v>
      </c>
      <c r="D351" s="35">
        <f t="shared" si="138"/>
        <v>0.2523031682526043</v>
      </c>
      <c r="E351" s="34">
        <f t="shared" si="155"/>
        <v>-18.579949400375213</v>
      </c>
      <c r="F351" s="34">
        <f t="shared" si="139"/>
        <v>4.425598963337849</v>
      </c>
      <c r="G351" s="34">
        <f t="shared" si="156"/>
        <v>5.117272211302628</v>
      </c>
      <c r="H351" s="34">
        <f t="shared" si="157"/>
        <v>5.773102768425689</v>
      </c>
      <c r="I351" s="34">
        <f t="shared" si="158"/>
        <v>6.407857799320119</v>
      </c>
      <c r="J351" s="34">
        <f t="shared" si="159"/>
        <v>16.17329579508524</v>
      </c>
      <c r="K351" s="53" t="str">
        <f t="shared" si="140"/>
        <v>16h10m</v>
      </c>
      <c r="L351" s="35">
        <f t="shared" si="160"/>
        <v>16.86496904305002</v>
      </c>
      <c r="M351" s="46" t="str">
        <f t="shared" si="141"/>
        <v>16h51m</v>
      </c>
      <c r="N351" s="34">
        <f t="shared" si="161"/>
        <v>17.52079960017308</v>
      </c>
      <c r="O351" s="47" t="str">
        <f t="shared" si="142"/>
        <v>17h31m</v>
      </c>
      <c r="P351" s="35">
        <f t="shared" si="162"/>
        <v>18.155554631067513</v>
      </c>
      <c r="Q351" s="45" t="str">
        <f t="shared" si="143"/>
        <v>18h9m</v>
      </c>
      <c r="R351" s="34">
        <f t="shared" si="144"/>
        <v>11.184284401359763</v>
      </c>
      <c r="S351" s="51" t="str">
        <f t="shared" si="145"/>
        <v>11,2h</v>
      </c>
      <c r="T351" s="34">
        <f t="shared" si="163"/>
        <v>5.339839032427276</v>
      </c>
      <c r="U351" s="45" t="str">
        <f t="shared" si="146"/>
        <v>5h20m</v>
      </c>
      <c r="V351" s="35">
        <f t="shared" si="164"/>
        <v>5.974594063321707</v>
      </c>
      <c r="W351" s="47" t="str">
        <f t="shared" si="147"/>
        <v>5h58m</v>
      </c>
      <c r="X351" s="35">
        <f t="shared" si="165"/>
        <v>6.630424620444768</v>
      </c>
      <c r="Y351" s="46" t="str">
        <f t="shared" si="148"/>
        <v>6h37m</v>
      </c>
      <c r="Z351" s="34">
        <f t="shared" si="166"/>
        <v>7.322097868409546</v>
      </c>
      <c r="AA351" s="48" t="str">
        <f t="shared" si="149"/>
        <v>7h19m</v>
      </c>
      <c r="AB351" s="60"/>
      <c r="AC351" s="21">
        <f t="shared" si="151"/>
        <v>16.17329579508524</v>
      </c>
      <c r="AD351" s="21">
        <f t="shared" si="150"/>
        <v>18.155554631067513</v>
      </c>
      <c r="AE351" s="21">
        <f t="shared" si="152"/>
        <v>29.339839032427278</v>
      </c>
      <c r="AF351" s="55">
        <f t="shared" si="153"/>
        <v>31.322097868409546</v>
      </c>
      <c r="AG351" s="31">
        <v>24</v>
      </c>
    </row>
    <row r="352" spans="1:33" ht="11.25">
      <c r="A352" s="40">
        <f t="shared" si="154"/>
        <v>40497</v>
      </c>
      <c r="B352" s="39">
        <f t="shared" si="136"/>
        <v>2455515.5</v>
      </c>
      <c r="C352" s="35">
        <f t="shared" si="137"/>
        <v>4193.978729527799</v>
      </c>
      <c r="D352" s="35">
        <f t="shared" si="138"/>
        <v>0.24915301899880204</v>
      </c>
      <c r="E352" s="34">
        <f t="shared" si="155"/>
        <v>-18.824555366073483</v>
      </c>
      <c r="F352" s="34">
        <f t="shared" si="139"/>
        <v>4.401925645266392</v>
      </c>
      <c r="G352" s="34">
        <f t="shared" si="156"/>
        <v>5.095979026605133</v>
      </c>
      <c r="H352" s="34">
        <f t="shared" si="157"/>
        <v>5.753288633894555</v>
      </c>
      <c r="I352" s="34">
        <f t="shared" si="158"/>
        <v>6.3888954101955004</v>
      </c>
      <c r="J352" s="34">
        <f t="shared" si="159"/>
        <v>16.15277262626759</v>
      </c>
      <c r="K352" s="53" t="str">
        <f t="shared" si="140"/>
        <v>16h9m</v>
      </c>
      <c r="L352" s="35">
        <f t="shared" si="160"/>
        <v>16.84682600760633</v>
      </c>
      <c r="M352" s="46" t="str">
        <f t="shared" si="141"/>
        <v>16h50m</v>
      </c>
      <c r="N352" s="34">
        <f t="shared" si="161"/>
        <v>17.504135614895755</v>
      </c>
      <c r="O352" s="47" t="str">
        <f t="shared" si="142"/>
        <v>17h30m</v>
      </c>
      <c r="P352" s="35">
        <f t="shared" si="162"/>
        <v>18.1397423911967</v>
      </c>
      <c r="Q352" s="45" t="str">
        <f t="shared" si="143"/>
        <v>18h8m</v>
      </c>
      <c r="R352" s="34">
        <f t="shared" si="144"/>
        <v>11.222209179608996</v>
      </c>
      <c r="S352" s="51" t="str">
        <f t="shared" si="145"/>
        <v>11,2h</v>
      </c>
      <c r="T352" s="34">
        <f t="shared" si="163"/>
        <v>5.361951570805697</v>
      </c>
      <c r="U352" s="45" t="str">
        <f t="shared" si="146"/>
        <v>5h21m</v>
      </c>
      <c r="V352" s="35">
        <f t="shared" si="164"/>
        <v>5.997558347106643</v>
      </c>
      <c r="W352" s="47" t="str">
        <f t="shared" si="147"/>
        <v>5h59m</v>
      </c>
      <c r="X352" s="35">
        <f t="shared" si="165"/>
        <v>6.654867954396065</v>
      </c>
      <c r="Y352" s="46" t="str">
        <f t="shared" si="148"/>
        <v>6h39m</v>
      </c>
      <c r="Z352" s="34">
        <f t="shared" si="166"/>
        <v>7.348921335734806</v>
      </c>
      <c r="AA352" s="48" t="str">
        <f t="shared" si="149"/>
        <v>7h20m</v>
      </c>
      <c r="AB352" s="60"/>
      <c r="AC352" s="21">
        <f t="shared" si="151"/>
        <v>16.15277262626759</v>
      </c>
      <c r="AD352" s="21">
        <f t="shared" si="150"/>
        <v>18.1397423911967</v>
      </c>
      <c r="AE352" s="21">
        <f t="shared" si="152"/>
        <v>29.361951570805697</v>
      </c>
      <c r="AF352" s="55">
        <f t="shared" si="153"/>
        <v>31.348921335734808</v>
      </c>
      <c r="AG352" s="31">
        <v>24</v>
      </c>
    </row>
    <row r="353" spans="1:33" ht="11.25">
      <c r="A353" s="40">
        <f t="shared" si="154"/>
        <v>40498</v>
      </c>
      <c r="B353" s="39">
        <f t="shared" si="136"/>
        <v>2455516.5</v>
      </c>
      <c r="C353" s="35">
        <f t="shared" si="137"/>
        <v>4194.964376879399</v>
      </c>
      <c r="D353" s="35">
        <f t="shared" si="138"/>
        <v>0.2457902722698507</v>
      </c>
      <c r="E353" s="34">
        <f t="shared" si="155"/>
        <v>-19.063597919720365</v>
      </c>
      <c r="F353" s="34">
        <f t="shared" si="139"/>
        <v>4.37866063400719</v>
      </c>
      <c r="G353" s="34">
        <f t="shared" si="156"/>
        <v>5.075094289148101</v>
      </c>
      <c r="H353" s="34">
        <f t="shared" si="157"/>
        <v>5.733885988255803</v>
      </c>
      <c r="I353" s="34">
        <f t="shared" si="158"/>
        <v>6.370354614463977</v>
      </c>
      <c r="J353" s="34">
        <f t="shared" si="159"/>
        <v>16.13287036173734</v>
      </c>
      <c r="K353" s="53" t="str">
        <f t="shared" si="140"/>
        <v>16h7m</v>
      </c>
      <c r="L353" s="35">
        <f t="shared" si="160"/>
        <v>16.82930401687825</v>
      </c>
      <c r="M353" s="46" t="str">
        <f t="shared" si="141"/>
        <v>16h49m</v>
      </c>
      <c r="N353" s="34">
        <f t="shared" si="161"/>
        <v>17.488095715985953</v>
      </c>
      <c r="O353" s="47" t="str">
        <f t="shared" si="142"/>
        <v>17h29m</v>
      </c>
      <c r="P353" s="35">
        <f t="shared" si="162"/>
        <v>18.124564342194127</v>
      </c>
      <c r="Q353" s="45" t="str">
        <f t="shared" si="143"/>
        <v>18h7m</v>
      </c>
      <c r="R353" s="34">
        <f t="shared" si="144"/>
        <v>11.259290771072045</v>
      </c>
      <c r="S353" s="51" t="str">
        <f t="shared" si="145"/>
        <v>11,3h</v>
      </c>
      <c r="T353" s="34">
        <f t="shared" si="163"/>
        <v>5.383855113266172</v>
      </c>
      <c r="U353" s="45" t="str">
        <f t="shared" si="146"/>
        <v>5h23m</v>
      </c>
      <c r="V353" s="35">
        <f t="shared" si="164"/>
        <v>6.020323739474346</v>
      </c>
      <c r="W353" s="47" t="str">
        <f t="shared" si="147"/>
        <v>6h1m</v>
      </c>
      <c r="X353" s="35">
        <f t="shared" si="165"/>
        <v>6.679115438582048</v>
      </c>
      <c r="Y353" s="46" t="str">
        <f t="shared" si="148"/>
        <v>6h40m</v>
      </c>
      <c r="Z353" s="34">
        <f t="shared" si="166"/>
        <v>7.3755490937229595</v>
      </c>
      <c r="AA353" s="48" t="str">
        <f t="shared" si="149"/>
        <v>7h22m</v>
      </c>
      <c r="AB353" s="60"/>
      <c r="AC353" s="21">
        <f t="shared" si="151"/>
        <v>16.13287036173734</v>
      </c>
      <c r="AD353" s="21">
        <f t="shared" si="150"/>
        <v>18.124564342194127</v>
      </c>
      <c r="AE353" s="21">
        <f t="shared" si="152"/>
        <v>29.383855113266172</v>
      </c>
      <c r="AF353" s="55">
        <f t="shared" si="153"/>
        <v>31.37554909372296</v>
      </c>
      <c r="AG353" s="31">
        <v>24</v>
      </c>
    </row>
    <row r="354" spans="1:33" ht="11.25">
      <c r="A354" s="40">
        <f t="shared" si="154"/>
        <v>40499</v>
      </c>
      <c r="B354" s="39">
        <f aca="true" t="shared" si="167" ref="B354:B399">367*YEAR(A354)-INT((7*(YEAR(A354)+INT((MONTH(A354)+9)/12)))/4)+INT(275*MONTH(A354)/9)+DAY(A354)+1721013.5</f>
        <v>2455517.5</v>
      </c>
      <c r="C354" s="35">
        <f aca="true" t="shared" si="168" ref="C354:C399">(0.779072+0.00273790931*(B354-2451545))*360</f>
        <v>4195.950024231</v>
      </c>
      <c r="D354" s="35">
        <f aca="true" t="shared" si="169" ref="D354:D399">(-460*SIN(RADIANS(C354+79.5))+592*SIN(RADIANS(2*C354)))/3600</f>
        <v>0.24221755354494534</v>
      </c>
      <c r="E354" s="34">
        <f t="shared" si="155"/>
        <v>-19.297006414642038</v>
      </c>
      <c r="F354" s="34">
        <f aca="true" t="shared" si="170" ref="F354:F399">DEGREES(ACOS(-SIN(RADIANS($A$2))*SIN(RADIANS(E354))/(COS(RADIANS($A$2))*COS(RADIANS(E354)))))/360*24</f>
        <v>4.35581692425421</v>
      </c>
      <c r="G354" s="34">
        <f t="shared" si="156"/>
        <v>5.054627643123137</v>
      </c>
      <c r="H354" s="34">
        <f t="shared" si="157"/>
        <v>5.714901976751879</v>
      </c>
      <c r="I354" s="34">
        <f t="shared" si="158"/>
        <v>6.352240455640882</v>
      </c>
      <c r="J354" s="34">
        <f t="shared" si="159"/>
        <v>16.113599370709263</v>
      </c>
      <c r="K354" s="53" t="str">
        <f aca="true" t="shared" si="171" ref="K354:K399">IF(ISERR(J354),"***",CONCATENATE(INT(J354),"h",INT((J354-INT(J354))*60),"m"))</f>
        <v>16h6m</v>
      </c>
      <c r="L354" s="35">
        <f t="shared" si="160"/>
        <v>16.81241008957819</v>
      </c>
      <c r="M354" s="46" t="str">
        <f aca="true" t="shared" si="172" ref="M354:M399">IF(ISERR(L354),"***",CONCATENATE(INT(L354),"h",INT((L354-INT(L354))*60),"m"))</f>
        <v>16h48m</v>
      </c>
      <c r="N354" s="34">
        <f t="shared" si="161"/>
        <v>17.472684423206932</v>
      </c>
      <c r="O354" s="47" t="str">
        <f aca="true" t="shared" si="173" ref="O354:O399">IF(ISERR(N354),"***",CONCATENATE(INT(N354),"h",INT((N354-INT(N354))*60),"m"))</f>
        <v>17h28m</v>
      </c>
      <c r="P354" s="35">
        <f t="shared" si="162"/>
        <v>18.110022902095935</v>
      </c>
      <c r="Q354" s="45" t="str">
        <f aca="true" t="shared" si="174" ref="Q354:Q399">IF(ISERR(P354),"***",CONCATENATE(INT(P354),"h",INT((P354-INT(P354))*60),"m"))</f>
        <v>18h6m</v>
      </c>
      <c r="R354" s="34">
        <f aca="true" t="shared" si="175" ref="R354:R399">24-P354+T354</f>
        <v>11.295519088718239</v>
      </c>
      <c r="S354" s="51" t="str">
        <f aca="true" t="shared" si="176" ref="S354:S399">IF(ISERR(R354),"***",CONCATENATE(ROUND(R354,1),"h"))</f>
        <v>11,3h</v>
      </c>
      <c r="T354" s="34">
        <f t="shared" si="163"/>
        <v>5.405541990814173</v>
      </c>
      <c r="U354" s="45" t="str">
        <f aca="true" t="shared" si="177" ref="U354:U399">IF(ISERR(T354),"***",CONCATENATE(INT(T354),"h",INT((T354-INT(T354))*60),"m"))</f>
        <v>5h24m</v>
      </c>
      <c r="V354" s="35">
        <f t="shared" si="164"/>
        <v>6.042880469703176</v>
      </c>
      <c r="W354" s="47" t="str">
        <f aca="true" t="shared" si="178" ref="W354:W399">IF(ISERR(V354),"***",CONCATENATE(INT(V354),"h",INT((V354-INT(V354))*60),"m"))</f>
        <v>6h2m</v>
      </c>
      <c r="X354" s="35">
        <f t="shared" si="165"/>
        <v>6.703154803331918</v>
      </c>
      <c r="Y354" s="46" t="str">
        <f aca="true" t="shared" si="179" ref="Y354:Y399">IF(ISERR(X354),"***",CONCATENATE(INT(X354),"h",INT((X354-INT(X354))*60),"m"))</f>
        <v>6h42m</v>
      </c>
      <c r="Z354" s="34">
        <f t="shared" si="166"/>
        <v>7.401965522200845</v>
      </c>
      <c r="AA354" s="48" t="str">
        <f aca="true" t="shared" si="180" ref="AA354:AA399">IF(ISERR(Z354),"***",CONCATENATE(INT(Z354),"h",INT((Z354-INT(Z354))*60),"m"))</f>
        <v>7h24m</v>
      </c>
      <c r="AB354" s="60"/>
      <c r="AC354" s="21">
        <f t="shared" si="151"/>
        <v>16.113599370709263</v>
      </c>
      <c r="AD354" s="21">
        <f aca="true" t="shared" si="181" ref="AD354:AD399">IF(ISERR(P354),NA(),IF(P354&lt;12,P354+24,P354))</f>
        <v>18.110022902095935</v>
      </c>
      <c r="AE354" s="21">
        <f t="shared" si="152"/>
        <v>29.40554199081417</v>
      </c>
      <c r="AF354" s="55">
        <f t="shared" si="153"/>
        <v>31.401965522200847</v>
      </c>
      <c r="AG354" s="31">
        <v>24</v>
      </c>
    </row>
    <row r="355" spans="1:33" ht="11.25">
      <c r="A355" s="40">
        <f t="shared" si="154"/>
        <v>40500</v>
      </c>
      <c r="B355" s="39">
        <f t="shared" si="167"/>
        <v>2455518.5</v>
      </c>
      <c r="C355" s="35">
        <f t="shared" si="168"/>
        <v>4196.9356715826</v>
      </c>
      <c r="D355" s="35">
        <f t="shared" si="169"/>
        <v>0.23843771287583396</v>
      </c>
      <c r="E355" s="34">
        <f t="shared" si="155"/>
        <v>-19.5247118692552</v>
      </c>
      <c r="F355" s="34">
        <f t="shared" si="170"/>
        <v>4.3334076292340145</v>
      </c>
      <c r="G355" s="34">
        <f t="shared" si="156"/>
        <v>5.034588775530823</v>
      </c>
      <c r="H355" s="34">
        <f t="shared" si="157"/>
        <v>5.6963437631732585</v>
      </c>
      <c r="I355" s="34">
        <f t="shared" si="158"/>
        <v>6.33455799730495</v>
      </c>
      <c r="J355" s="34">
        <f t="shared" si="159"/>
        <v>16.09496991635818</v>
      </c>
      <c r="K355" s="53" t="str">
        <f t="shared" si="171"/>
        <v>16h5m</v>
      </c>
      <c r="L355" s="35">
        <f t="shared" si="160"/>
        <v>16.79615106265499</v>
      </c>
      <c r="M355" s="46" t="str">
        <f t="shared" si="172"/>
        <v>16h47m</v>
      </c>
      <c r="N355" s="34">
        <f t="shared" si="161"/>
        <v>17.457906050297428</v>
      </c>
      <c r="O355" s="47" t="str">
        <f t="shared" si="173"/>
        <v>17h27m</v>
      </c>
      <c r="P355" s="35">
        <f t="shared" si="162"/>
        <v>18.096120284429116</v>
      </c>
      <c r="Q355" s="45" t="str">
        <f t="shared" si="174"/>
        <v>18h5m</v>
      </c>
      <c r="R355" s="34">
        <f t="shared" si="175"/>
        <v>11.3308840053901</v>
      </c>
      <c r="S355" s="51" t="str">
        <f t="shared" si="176"/>
        <v>11,3h</v>
      </c>
      <c r="T355" s="34">
        <f t="shared" si="163"/>
        <v>5.427004289819216</v>
      </c>
      <c r="U355" s="45" t="str">
        <f t="shared" si="177"/>
        <v>5h25m</v>
      </c>
      <c r="V355" s="35">
        <f t="shared" si="164"/>
        <v>6.065218523950907</v>
      </c>
      <c r="W355" s="47" t="str">
        <f t="shared" si="178"/>
        <v>6h3m</v>
      </c>
      <c r="X355" s="35">
        <f t="shared" si="165"/>
        <v>6.726973511593343</v>
      </c>
      <c r="Y355" s="46" t="str">
        <f t="shared" si="179"/>
        <v>6h43m</v>
      </c>
      <c r="Z355" s="34">
        <f t="shared" si="166"/>
        <v>7.428154657890151</v>
      </c>
      <c r="AA355" s="48" t="str">
        <f t="shared" si="180"/>
        <v>7h25m</v>
      </c>
      <c r="AB355" s="60"/>
      <c r="AC355" s="21">
        <f aca="true" t="shared" si="182" ref="AC355:AC399">IF(ISERR(J355&lt;12),NA(),IF(J355&lt;12,J355+24,J355))</f>
        <v>16.09496991635818</v>
      </c>
      <c r="AD355" s="21">
        <f t="shared" si="181"/>
        <v>18.096120284429116</v>
      </c>
      <c r="AE355" s="21">
        <f aca="true" t="shared" si="183" ref="AE355:AE399">IF(ISERR(T355),NA(),IF(T355&lt;12,T355+24,T355))</f>
        <v>29.427004289819216</v>
      </c>
      <c r="AF355" s="55">
        <f aca="true" t="shared" si="184" ref="AF355:AF399">IF(ISERR(Z355&lt;12),NA(),IF(Z355&lt;12,Z355+24,Z355))</f>
        <v>31.42815465789015</v>
      </c>
      <c r="AG355" s="31">
        <v>24</v>
      </c>
    </row>
    <row r="356" spans="1:33" ht="11.25">
      <c r="A356" s="40">
        <f aca="true" t="shared" si="185" ref="A356:A395">A355+1</f>
        <v>40501</v>
      </c>
      <c r="B356" s="39">
        <f t="shared" si="167"/>
        <v>2455519.5</v>
      </c>
      <c r="C356" s="35">
        <f t="shared" si="168"/>
        <v>4197.921318934199</v>
      </c>
      <c r="D356" s="35">
        <f t="shared" si="169"/>
        <v>0.23445382192142283</v>
      </c>
      <c r="E356" s="34">
        <f t="shared" si="155"/>
        <v>-19.74664698745401</v>
      </c>
      <c r="F356" s="34">
        <f t="shared" si="170"/>
        <v>4.311445962721709</v>
      </c>
      <c r="G356" s="34">
        <f t="shared" si="156"/>
        <v>5.014987402370776</v>
      </c>
      <c r="H356" s="34">
        <f t="shared" si="157"/>
        <v>5.678218519296668</v>
      </c>
      <c r="I356" s="34">
        <f t="shared" si="158"/>
        <v>6.317312314721302</v>
      </c>
      <c r="J356" s="34">
        <f t="shared" si="159"/>
        <v>16.076992140800286</v>
      </c>
      <c r="K356" s="53" t="str">
        <f t="shared" si="171"/>
        <v>16h4m</v>
      </c>
      <c r="L356" s="35">
        <f t="shared" si="160"/>
        <v>16.780533580449355</v>
      </c>
      <c r="M356" s="46" t="str">
        <f t="shared" si="172"/>
        <v>16h46m</v>
      </c>
      <c r="N356" s="34">
        <f t="shared" si="161"/>
        <v>17.443764697375244</v>
      </c>
      <c r="O356" s="47" t="str">
        <f t="shared" si="173"/>
        <v>17h26m</v>
      </c>
      <c r="P356" s="35">
        <f t="shared" si="162"/>
        <v>18.08285849279988</v>
      </c>
      <c r="Q356" s="45" t="str">
        <f t="shared" si="174"/>
        <v>18h4m</v>
      </c>
      <c r="R356" s="34">
        <f t="shared" si="175"/>
        <v>11.365375370557397</v>
      </c>
      <c r="S356" s="51" t="str">
        <f t="shared" si="176"/>
        <v>11,4h</v>
      </c>
      <c r="T356" s="34">
        <f t="shared" si="163"/>
        <v>5.4482338633572756</v>
      </c>
      <c r="U356" s="45" t="str">
        <f t="shared" si="177"/>
        <v>5h26m</v>
      </c>
      <c r="V356" s="35">
        <f t="shared" si="164"/>
        <v>6.087327658781909</v>
      </c>
      <c r="W356" s="47" t="str">
        <f t="shared" si="178"/>
        <v>6h5m</v>
      </c>
      <c r="X356" s="35">
        <f t="shared" si="165"/>
        <v>6.750558775707801</v>
      </c>
      <c r="Y356" s="46" t="str">
        <f t="shared" si="179"/>
        <v>6h45m</v>
      </c>
      <c r="Z356" s="34">
        <f t="shared" si="166"/>
        <v>7.454100215356868</v>
      </c>
      <c r="AA356" s="48" t="str">
        <f t="shared" si="180"/>
        <v>7h27m</v>
      </c>
      <c r="AB356" s="60"/>
      <c r="AC356" s="21">
        <f t="shared" si="182"/>
        <v>16.076992140800286</v>
      </c>
      <c r="AD356" s="21">
        <f t="shared" si="181"/>
        <v>18.08285849279988</v>
      </c>
      <c r="AE356" s="21">
        <f t="shared" si="183"/>
        <v>29.448233863357274</v>
      </c>
      <c r="AF356" s="55">
        <f t="shared" si="184"/>
        <v>31.454100215356867</v>
      </c>
      <c r="AG356" s="31">
        <v>24</v>
      </c>
    </row>
    <row r="357" spans="1:33" ht="11.25">
      <c r="A357" s="40">
        <f t="shared" si="185"/>
        <v>40502</v>
      </c>
      <c r="B357" s="39">
        <f t="shared" si="167"/>
        <v>2455520.5</v>
      </c>
      <c r="C357" s="35">
        <f t="shared" si="168"/>
        <v>4198.9069662858</v>
      </c>
      <c r="D357" s="35">
        <f t="shared" si="169"/>
        <v>0.2302691707270245</v>
      </c>
      <c r="E357" s="34">
        <f t="shared" si="155"/>
        <v>-19.96274617849875</v>
      </c>
      <c r="F357" s="34">
        <f t="shared" si="170"/>
        <v>4.289945219742243</v>
      </c>
      <c r="G357" s="34">
        <f t="shared" si="156"/>
        <v>4.995833254117305</v>
      </c>
      <c r="H357" s="34">
        <f t="shared" si="157"/>
        <v>5.660533413899043</v>
      </c>
      <c r="I357" s="34">
        <f t="shared" si="158"/>
        <v>6.300508486210809</v>
      </c>
      <c r="J357" s="34">
        <f t="shared" si="159"/>
        <v>16.05967604901522</v>
      </c>
      <c r="K357" s="53" t="str">
        <f t="shared" si="171"/>
        <v>16h3m</v>
      </c>
      <c r="L357" s="35">
        <f t="shared" si="160"/>
        <v>16.76556408339028</v>
      </c>
      <c r="M357" s="46" t="str">
        <f t="shared" si="172"/>
        <v>16h45m</v>
      </c>
      <c r="N357" s="34">
        <f t="shared" si="161"/>
        <v>17.43026424317202</v>
      </c>
      <c r="O357" s="47" t="str">
        <f t="shared" si="173"/>
        <v>17h25m</v>
      </c>
      <c r="P357" s="35">
        <f t="shared" si="162"/>
        <v>18.070239315483786</v>
      </c>
      <c r="Q357" s="45" t="str">
        <f t="shared" si="174"/>
        <v>18h4m</v>
      </c>
      <c r="R357" s="34">
        <f t="shared" si="175"/>
        <v>11.398983027578382</v>
      </c>
      <c r="S357" s="51" t="str">
        <f t="shared" si="176"/>
        <v>11,4h</v>
      </c>
      <c r="T357" s="34">
        <f t="shared" si="163"/>
        <v>5.4692223430621665</v>
      </c>
      <c r="U357" s="45" t="str">
        <f t="shared" si="177"/>
        <v>5h28m</v>
      </c>
      <c r="V357" s="35">
        <f t="shared" si="164"/>
        <v>6.109197415373933</v>
      </c>
      <c r="W357" s="47" t="str">
        <f t="shared" si="178"/>
        <v>6h6m</v>
      </c>
      <c r="X357" s="35">
        <f t="shared" si="165"/>
        <v>6.7738975751556705</v>
      </c>
      <c r="Y357" s="46" t="str">
        <f t="shared" si="179"/>
        <v>6h46m</v>
      </c>
      <c r="Z357" s="34">
        <f t="shared" si="166"/>
        <v>7.479785609530732</v>
      </c>
      <c r="AA357" s="48" t="str">
        <f t="shared" si="180"/>
        <v>7h28m</v>
      </c>
      <c r="AB357" s="60"/>
      <c r="AC357" s="21">
        <f t="shared" si="182"/>
        <v>16.05967604901522</v>
      </c>
      <c r="AD357" s="21">
        <f t="shared" si="181"/>
        <v>18.070239315483786</v>
      </c>
      <c r="AE357" s="21">
        <f t="shared" si="183"/>
        <v>29.469222343062167</v>
      </c>
      <c r="AF357" s="55">
        <f t="shared" si="184"/>
        <v>31.479785609530733</v>
      </c>
      <c r="AG357" s="31">
        <v>24</v>
      </c>
    </row>
    <row r="358" spans="1:33" ht="11.25">
      <c r="A358" s="40">
        <f t="shared" si="185"/>
        <v>40503</v>
      </c>
      <c r="B358" s="39">
        <f t="shared" si="167"/>
        <v>2455521.5</v>
      </c>
      <c r="C358" s="35">
        <f t="shared" si="168"/>
        <v>4199.892613637399</v>
      </c>
      <c r="D358" s="35">
        <f t="shared" si="169"/>
        <v>0.2258872642520293</v>
      </c>
      <c r="E358" s="34">
        <f t="shared" si="155"/>
        <v>-20.172945576400554</v>
      </c>
      <c r="F358" s="34">
        <f t="shared" si="170"/>
        <v>4.268918755961534</v>
      </c>
      <c r="G358" s="34">
        <f t="shared" si="156"/>
        <v>4.97713606050238</v>
      </c>
      <c r="H358" s="34">
        <f t="shared" si="157"/>
        <v>5.643295601368341</v>
      </c>
      <c r="I358" s="34">
        <f t="shared" si="158"/>
        <v>6.284151584282737</v>
      </c>
      <c r="J358" s="34">
        <f t="shared" si="159"/>
        <v>16.043031491709502</v>
      </c>
      <c r="K358" s="53" t="str">
        <f t="shared" si="171"/>
        <v>16h2m</v>
      </c>
      <c r="L358" s="35">
        <f t="shared" si="160"/>
        <v>16.75124879625035</v>
      </c>
      <c r="M358" s="46" t="str">
        <f t="shared" si="172"/>
        <v>16h45m</v>
      </c>
      <c r="N358" s="34">
        <f t="shared" si="161"/>
        <v>17.41740833711631</v>
      </c>
      <c r="O358" s="47" t="str">
        <f t="shared" si="173"/>
        <v>17h25m</v>
      </c>
      <c r="P358" s="35">
        <f t="shared" si="162"/>
        <v>18.05826432003071</v>
      </c>
      <c r="Q358" s="45" t="str">
        <f t="shared" si="174"/>
        <v>18h3m</v>
      </c>
      <c r="R358" s="34">
        <f t="shared" si="175"/>
        <v>11.431696831434525</v>
      </c>
      <c r="S358" s="51" t="str">
        <f t="shared" si="176"/>
        <v>11,4h</v>
      </c>
      <c r="T358" s="34">
        <f t="shared" si="163"/>
        <v>5.489961151465233</v>
      </c>
      <c r="U358" s="45" t="str">
        <f t="shared" si="177"/>
        <v>5h29m</v>
      </c>
      <c r="V358" s="35">
        <f t="shared" si="164"/>
        <v>6.13081713437963</v>
      </c>
      <c r="W358" s="47" t="str">
        <f t="shared" si="178"/>
        <v>6h7m</v>
      </c>
      <c r="X358" s="35">
        <f t="shared" si="165"/>
        <v>6.796976675245591</v>
      </c>
      <c r="Y358" s="46" t="str">
        <f t="shared" si="179"/>
        <v>6h47m</v>
      </c>
      <c r="Z358" s="34">
        <f t="shared" si="166"/>
        <v>7.505193979786437</v>
      </c>
      <c r="AA358" s="48" t="str">
        <f t="shared" si="180"/>
        <v>7h30m</v>
      </c>
      <c r="AB358" s="60"/>
      <c r="AC358" s="21">
        <f t="shared" si="182"/>
        <v>16.043031491709502</v>
      </c>
      <c r="AD358" s="21">
        <f t="shared" si="181"/>
        <v>18.05826432003071</v>
      </c>
      <c r="AE358" s="21">
        <f t="shared" si="183"/>
        <v>29.489961151465234</v>
      </c>
      <c r="AF358" s="55">
        <f t="shared" si="184"/>
        <v>31.505193979786437</v>
      </c>
      <c r="AG358" s="31">
        <v>24</v>
      </c>
    </row>
    <row r="359" spans="1:33" ht="11.25">
      <c r="A359" s="40">
        <f t="shared" si="185"/>
        <v>40504</v>
      </c>
      <c r="B359" s="39">
        <f t="shared" si="167"/>
        <v>2455522.5</v>
      </c>
      <c r="C359" s="35">
        <f t="shared" si="168"/>
        <v>4200.8782609889995</v>
      </c>
      <c r="D359" s="35">
        <f t="shared" si="169"/>
        <v>0.2213118186498248</v>
      </c>
      <c r="E359" s="34">
        <f t="shared" si="155"/>
        <v>-20.377183058796323</v>
      </c>
      <c r="F359" s="34">
        <f t="shared" si="170"/>
        <v>4.248379965780332</v>
      </c>
      <c r="G359" s="34">
        <f t="shared" si="156"/>
        <v>4.958905534632435</v>
      </c>
      <c r="H359" s="34">
        <f t="shared" si="157"/>
        <v>5.62651220993525</v>
      </c>
      <c r="I359" s="34">
        <f t="shared" si="158"/>
        <v>6.268246666549314</v>
      </c>
      <c r="J359" s="34">
        <f t="shared" si="159"/>
        <v>16.027068147130507</v>
      </c>
      <c r="K359" s="53" t="str">
        <f t="shared" si="171"/>
        <v>16h1m</v>
      </c>
      <c r="L359" s="35">
        <f t="shared" si="160"/>
        <v>16.737593715982612</v>
      </c>
      <c r="M359" s="46" t="str">
        <f t="shared" si="172"/>
        <v>16h44m</v>
      </c>
      <c r="N359" s="34">
        <f t="shared" si="161"/>
        <v>17.405200391285426</v>
      </c>
      <c r="O359" s="47" t="str">
        <f t="shared" si="173"/>
        <v>17h24m</v>
      </c>
      <c r="P359" s="35">
        <f t="shared" si="162"/>
        <v>18.04693484789949</v>
      </c>
      <c r="Q359" s="45" t="str">
        <f t="shared" si="174"/>
        <v>18h2m</v>
      </c>
      <c r="R359" s="34">
        <f t="shared" si="175"/>
        <v>11.463506666901372</v>
      </c>
      <c r="S359" s="51" t="str">
        <f t="shared" si="176"/>
        <v>11,5h</v>
      </c>
      <c r="T359" s="34">
        <f t="shared" si="163"/>
        <v>5.510441514800862</v>
      </c>
      <c r="U359" s="45" t="str">
        <f t="shared" si="177"/>
        <v>5h30m</v>
      </c>
      <c r="V359" s="35">
        <f t="shared" si="164"/>
        <v>6.152175971414926</v>
      </c>
      <c r="W359" s="47" t="str">
        <f t="shared" si="178"/>
        <v>6h9m</v>
      </c>
      <c r="X359" s="35">
        <f t="shared" si="165"/>
        <v>6.819782646717741</v>
      </c>
      <c r="Y359" s="46" t="str">
        <f t="shared" si="179"/>
        <v>6h49m</v>
      </c>
      <c r="Z359" s="34">
        <f t="shared" si="166"/>
        <v>7.5303082155698435</v>
      </c>
      <c r="AA359" s="48" t="str">
        <f t="shared" si="180"/>
        <v>7h31m</v>
      </c>
      <c r="AB359" s="60"/>
      <c r="AC359" s="21">
        <f t="shared" si="182"/>
        <v>16.027068147130507</v>
      </c>
      <c r="AD359" s="21">
        <f t="shared" si="181"/>
        <v>18.04693484789949</v>
      </c>
      <c r="AE359" s="21">
        <f t="shared" si="183"/>
        <v>29.51044151480086</v>
      </c>
      <c r="AF359" s="55">
        <f t="shared" si="184"/>
        <v>31.530308215569843</v>
      </c>
      <c r="AG359" s="31">
        <v>24</v>
      </c>
    </row>
    <row r="360" spans="1:33" ht="11.25">
      <c r="A360" s="40">
        <f t="shared" si="185"/>
        <v>40505</v>
      </c>
      <c r="B360" s="39">
        <f t="shared" si="167"/>
        <v>2455523.5</v>
      </c>
      <c r="C360" s="35">
        <f t="shared" si="168"/>
        <v>4201.8639083406</v>
      </c>
      <c r="D360" s="35">
        <f t="shared" si="169"/>
        <v>0.21654675730442743</v>
      </c>
      <c r="E360" s="34">
        <f t="shared" si="155"/>
        <v>-20.575398265308408</v>
      </c>
      <c r="F360" s="34">
        <f t="shared" si="170"/>
        <v>4.2283422591529165</v>
      </c>
      <c r="G360" s="34">
        <f t="shared" si="156"/>
        <v>4.9411513564704705</v>
      </c>
      <c r="H360" s="34">
        <f t="shared" si="157"/>
        <v>5.610190329552594</v>
      </c>
      <c r="I360" s="34">
        <f t="shared" si="158"/>
        <v>6.252798766442673</v>
      </c>
      <c r="J360" s="34">
        <f t="shared" si="159"/>
        <v>16.01179550184849</v>
      </c>
      <c r="K360" s="53" t="str">
        <f t="shared" si="171"/>
        <v>16h0m</v>
      </c>
      <c r="L360" s="35">
        <f t="shared" si="160"/>
        <v>16.724604599166042</v>
      </c>
      <c r="M360" s="46" t="str">
        <f t="shared" si="172"/>
        <v>16h43m</v>
      </c>
      <c r="N360" s="34">
        <f t="shared" si="161"/>
        <v>17.393643572248166</v>
      </c>
      <c r="O360" s="47" t="str">
        <f t="shared" si="173"/>
        <v>17h23m</v>
      </c>
      <c r="P360" s="35">
        <f t="shared" si="162"/>
        <v>18.036252009138245</v>
      </c>
      <c r="Q360" s="45" t="str">
        <f t="shared" si="174"/>
        <v>18h2m</v>
      </c>
      <c r="R360" s="34">
        <f t="shared" si="175"/>
        <v>11.494402467114654</v>
      </c>
      <c r="S360" s="51" t="str">
        <f t="shared" si="176"/>
        <v>11,5h</v>
      </c>
      <c r="T360" s="34">
        <f t="shared" si="163"/>
        <v>5.5306544762528995</v>
      </c>
      <c r="U360" s="45" t="str">
        <f t="shared" si="177"/>
        <v>5h31m</v>
      </c>
      <c r="V360" s="35">
        <f t="shared" si="164"/>
        <v>6.173262913142978</v>
      </c>
      <c r="W360" s="47" t="str">
        <f t="shared" si="178"/>
        <v>6h10m</v>
      </c>
      <c r="X360" s="35">
        <f t="shared" si="165"/>
        <v>6.842301886225102</v>
      </c>
      <c r="Y360" s="46" t="str">
        <f t="shared" si="179"/>
        <v>6h50m</v>
      </c>
      <c r="Z360" s="34">
        <f t="shared" si="166"/>
        <v>7.555110983542656</v>
      </c>
      <c r="AA360" s="48" t="str">
        <f t="shared" si="180"/>
        <v>7h33m</v>
      </c>
      <c r="AB360" s="60"/>
      <c r="AC360" s="21">
        <f t="shared" si="182"/>
        <v>16.01179550184849</v>
      </c>
      <c r="AD360" s="21">
        <f t="shared" si="181"/>
        <v>18.036252009138245</v>
      </c>
      <c r="AE360" s="21">
        <f t="shared" si="183"/>
        <v>29.5306544762529</v>
      </c>
      <c r="AF360" s="55">
        <f t="shared" si="184"/>
        <v>31.555110983542654</v>
      </c>
      <c r="AG360" s="31">
        <v>24</v>
      </c>
    </row>
    <row r="361" spans="1:33" ht="11.25">
      <c r="A361" s="40">
        <f t="shared" si="185"/>
        <v>40506</v>
      </c>
      <c r="B361" s="39">
        <f t="shared" si="167"/>
        <v>2455524.5</v>
      </c>
      <c r="C361" s="35">
        <f t="shared" si="168"/>
        <v>4202.8495556922</v>
      </c>
      <c r="D361" s="35">
        <f t="shared" si="169"/>
        <v>0.21159620662823841</v>
      </c>
      <c r="E361" s="34">
        <f t="shared" si="155"/>
        <v>-20.76753261538352</v>
      </c>
      <c r="F361" s="34">
        <f t="shared" si="170"/>
        <v>4.208819037162446</v>
      </c>
      <c r="G361" s="34">
        <f t="shared" si="156"/>
        <v>4.923883155720004</v>
      </c>
      <c r="H361" s="34">
        <f t="shared" si="157"/>
        <v>5.594336999452159</v>
      </c>
      <c r="I361" s="34">
        <f t="shared" si="158"/>
        <v>6.237812883756375</v>
      </c>
      <c r="J361" s="34">
        <f t="shared" si="159"/>
        <v>15.997222830534207</v>
      </c>
      <c r="K361" s="53" t="str">
        <f t="shared" si="171"/>
        <v>15h59m</v>
      </c>
      <c r="L361" s="35">
        <f t="shared" si="160"/>
        <v>16.712286949091766</v>
      </c>
      <c r="M361" s="46" t="str">
        <f t="shared" si="172"/>
        <v>16h42m</v>
      </c>
      <c r="N361" s="34">
        <f t="shared" si="161"/>
        <v>17.38274079282392</v>
      </c>
      <c r="O361" s="47" t="str">
        <f t="shared" si="173"/>
        <v>17h22m</v>
      </c>
      <c r="P361" s="35">
        <f t="shared" si="162"/>
        <v>18.026216677128136</v>
      </c>
      <c r="Q361" s="45" t="str">
        <f t="shared" si="174"/>
        <v>18h1m</v>
      </c>
      <c r="R361" s="34">
        <f t="shared" si="175"/>
        <v>11.52437423248725</v>
      </c>
      <c r="S361" s="51" t="str">
        <f t="shared" si="176"/>
        <v>11,5h</v>
      </c>
      <c r="T361" s="34">
        <f t="shared" si="163"/>
        <v>5.550590909615387</v>
      </c>
      <c r="U361" s="45" t="str">
        <f t="shared" si="177"/>
        <v>5h33m</v>
      </c>
      <c r="V361" s="35">
        <f t="shared" si="164"/>
        <v>6.194066793919603</v>
      </c>
      <c r="W361" s="47" t="str">
        <f t="shared" si="178"/>
        <v>6h11m</v>
      </c>
      <c r="X361" s="35">
        <f t="shared" si="165"/>
        <v>6.864520637651758</v>
      </c>
      <c r="Y361" s="46" t="str">
        <f t="shared" si="179"/>
        <v>6h51m</v>
      </c>
      <c r="Z361" s="34">
        <f t="shared" si="166"/>
        <v>7.579584756209316</v>
      </c>
      <c r="AA361" s="48" t="str">
        <f t="shared" si="180"/>
        <v>7h34m</v>
      </c>
      <c r="AB361" s="60"/>
      <c r="AC361" s="21">
        <f t="shared" si="182"/>
        <v>15.997222830534207</v>
      </c>
      <c r="AD361" s="21">
        <f t="shared" si="181"/>
        <v>18.026216677128136</v>
      </c>
      <c r="AE361" s="21">
        <f t="shared" si="183"/>
        <v>29.550590909615387</v>
      </c>
      <c r="AF361" s="55">
        <f t="shared" si="184"/>
        <v>31.579584756209314</v>
      </c>
      <c r="AG361" s="31">
        <v>24</v>
      </c>
    </row>
    <row r="362" spans="1:33" ht="11.25">
      <c r="A362" s="40">
        <f t="shared" si="185"/>
        <v>40507</v>
      </c>
      <c r="B362" s="39">
        <f t="shared" si="167"/>
        <v>2455525.5</v>
      </c>
      <c r="C362" s="35">
        <f t="shared" si="168"/>
        <v>4203.835203043799</v>
      </c>
      <c r="D362" s="35">
        <f t="shared" si="169"/>
        <v>0.206464491625838</v>
      </c>
      <c r="E362" s="34">
        <f t="shared" si="155"/>
        <v>-20.953529325605654</v>
      </c>
      <c r="F362" s="34">
        <f t="shared" si="170"/>
        <v>4.189823666395284</v>
      </c>
      <c r="G362" s="34">
        <f t="shared" si="156"/>
        <v>4.9071104941526436</v>
      </c>
      <c r="H362" s="34">
        <f t="shared" si="157"/>
        <v>5.578959195411442</v>
      </c>
      <c r="I362" s="34">
        <f t="shared" si="158"/>
        <v>6.223293975035389</v>
      </c>
      <c r="J362" s="34">
        <f t="shared" si="159"/>
        <v>15.983359174769447</v>
      </c>
      <c r="K362" s="53" t="str">
        <f t="shared" si="171"/>
        <v>15h59m</v>
      </c>
      <c r="L362" s="35">
        <f t="shared" si="160"/>
        <v>16.700646002526806</v>
      </c>
      <c r="M362" s="46" t="str">
        <f t="shared" si="172"/>
        <v>16h42m</v>
      </c>
      <c r="N362" s="34">
        <f t="shared" si="161"/>
        <v>17.372494703785605</v>
      </c>
      <c r="O362" s="47" t="str">
        <f t="shared" si="173"/>
        <v>17h22m</v>
      </c>
      <c r="P362" s="35">
        <f t="shared" si="162"/>
        <v>18.016829483409552</v>
      </c>
      <c r="Q362" s="45" t="str">
        <f t="shared" si="174"/>
        <v>18h1m</v>
      </c>
      <c r="R362" s="34">
        <f t="shared" si="175"/>
        <v>11.553412049929221</v>
      </c>
      <c r="S362" s="51" t="str">
        <f t="shared" si="176"/>
        <v>11,6h</v>
      </c>
      <c r="T362" s="34">
        <f t="shared" si="163"/>
        <v>5.5702415333387725</v>
      </c>
      <c r="U362" s="45" t="str">
        <f t="shared" si="177"/>
        <v>5h34m</v>
      </c>
      <c r="V362" s="35">
        <f t="shared" si="164"/>
        <v>6.21457631296272</v>
      </c>
      <c r="W362" s="47" t="str">
        <f t="shared" si="178"/>
        <v>6h12m</v>
      </c>
      <c r="X362" s="35">
        <f t="shared" si="165"/>
        <v>6.886425014221518</v>
      </c>
      <c r="Y362" s="46" t="str">
        <f t="shared" si="179"/>
        <v>6h53m</v>
      </c>
      <c r="Z362" s="34">
        <f t="shared" si="166"/>
        <v>7.603711841978877</v>
      </c>
      <c r="AA362" s="48" t="str">
        <f t="shared" si="180"/>
        <v>7h36m</v>
      </c>
      <c r="AB362" s="60"/>
      <c r="AC362" s="21">
        <f t="shared" si="182"/>
        <v>15.983359174769447</v>
      </c>
      <c r="AD362" s="21">
        <f t="shared" si="181"/>
        <v>18.016829483409552</v>
      </c>
      <c r="AE362" s="21">
        <f t="shared" si="183"/>
        <v>29.570241533338773</v>
      </c>
      <c r="AF362" s="55">
        <f t="shared" si="184"/>
        <v>31.60371184197888</v>
      </c>
      <c r="AG362" s="31">
        <v>24</v>
      </c>
    </row>
    <row r="363" spans="1:33" ht="11.25">
      <c r="A363" s="40">
        <f t="shared" si="185"/>
        <v>40508</v>
      </c>
      <c r="B363" s="39">
        <f t="shared" si="167"/>
        <v>2455526.5</v>
      </c>
      <c r="C363" s="35">
        <f t="shared" si="168"/>
        <v>4204.820850395399</v>
      </c>
      <c r="D363" s="35">
        <f t="shared" si="169"/>
        <v>0.20115613122891635</v>
      </c>
      <c r="E363" s="34">
        <f t="shared" si="155"/>
        <v>-21.133333426477837</v>
      </c>
      <c r="F363" s="34">
        <f t="shared" si="170"/>
        <v>4.171369452167535</v>
      </c>
      <c r="G363" s="34">
        <f t="shared" si="156"/>
        <v>4.890842847426237</v>
      </c>
      <c r="H363" s="34">
        <f t="shared" si="157"/>
        <v>5.564063816765715</v>
      </c>
      <c r="I363" s="34">
        <f t="shared" si="158"/>
        <v>6.209246943840128</v>
      </c>
      <c r="J363" s="34">
        <f t="shared" si="159"/>
        <v>15.970213320938619</v>
      </c>
      <c r="K363" s="53" t="str">
        <f t="shared" si="171"/>
        <v>15h58m</v>
      </c>
      <c r="L363" s="35">
        <f t="shared" si="160"/>
        <v>16.68968671619732</v>
      </c>
      <c r="M363" s="46" t="str">
        <f t="shared" si="172"/>
        <v>16h41m</v>
      </c>
      <c r="N363" s="34">
        <f t="shared" si="161"/>
        <v>17.362907685536797</v>
      </c>
      <c r="O363" s="47" t="str">
        <f t="shared" si="173"/>
        <v>17h21m</v>
      </c>
      <c r="P363" s="35">
        <f t="shared" si="162"/>
        <v>18.00809081261121</v>
      </c>
      <c r="Q363" s="45" t="str">
        <f t="shared" si="174"/>
        <v>18h0m</v>
      </c>
      <c r="R363" s="34">
        <f t="shared" si="175"/>
        <v>11.581506112319744</v>
      </c>
      <c r="S363" s="51" t="str">
        <f t="shared" si="176"/>
        <v>11,6h</v>
      </c>
      <c r="T363" s="34">
        <f t="shared" si="163"/>
        <v>5.589596924930955</v>
      </c>
      <c r="U363" s="45" t="str">
        <f t="shared" si="177"/>
        <v>5h35m</v>
      </c>
      <c r="V363" s="35">
        <f t="shared" si="164"/>
        <v>6.234780052005369</v>
      </c>
      <c r="W363" s="47" t="str">
        <f t="shared" si="178"/>
        <v>6h14m</v>
      </c>
      <c r="X363" s="35">
        <f t="shared" si="165"/>
        <v>6.908001021344846</v>
      </c>
      <c r="Y363" s="46" t="str">
        <f t="shared" si="179"/>
        <v>6h54m</v>
      </c>
      <c r="Z363" s="34">
        <f t="shared" si="166"/>
        <v>7.627474416603548</v>
      </c>
      <c r="AA363" s="48" t="str">
        <f t="shared" si="180"/>
        <v>7h37m</v>
      </c>
      <c r="AB363" s="60"/>
      <c r="AC363" s="21">
        <f t="shared" si="182"/>
        <v>15.970213320938619</v>
      </c>
      <c r="AD363" s="21">
        <f t="shared" si="181"/>
        <v>18.00809081261121</v>
      </c>
      <c r="AE363" s="21">
        <f t="shared" si="183"/>
        <v>29.589596924930955</v>
      </c>
      <c r="AF363" s="55">
        <f t="shared" si="184"/>
        <v>31.627474416603548</v>
      </c>
      <c r="AG363" s="31">
        <v>24</v>
      </c>
    </row>
    <row r="364" spans="1:33" ht="11.25">
      <c r="A364" s="40">
        <f t="shared" si="185"/>
        <v>40509</v>
      </c>
      <c r="B364" s="39">
        <f t="shared" si="167"/>
        <v>2455527.5</v>
      </c>
      <c r="C364" s="35">
        <f t="shared" si="168"/>
        <v>4205.806497746999</v>
      </c>
      <c r="D364" s="35">
        <f t="shared" si="169"/>
        <v>0.19567583340776448</v>
      </c>
      <c r="E364" s="34">
        <f t="shared" si="155"/>
        <v>-21.306891778667833</v>
      </c>
      <c r="F364" s="34">
        <f t="shared" si="170"/>
        <v>4.153469610668393</v>
      </c>
      <c r="G364" s="34">
        <f t="shared" si="156"/>
        <v>4.875089586445887</v>
      </c>
      <c r="H364" s="34">
        <f t="shared" si="157"/>
        <v>5.549657673203442</v>
      </c>
      <c r="I364" s="34">
        <f t="shared" si="158"/>
        <v>6.195676630911665</v>
      </c>
      <c r="J364" s="34">
        <f t="shared" si="159"/>
        <v>15.957793777260628</v>
      </c>
      <c r="K364" s="53" t="str">
        <f t="shared" si="171"/>
        <v>15h57m</v>
      </c>
      <c r="L364" s="35">
        <f t="shared" si="160"/>
        <v>16.679413753038123</v>
      </c>
      <c r="M364" s="46" t="str">
        <f t="shared" si="172"/>
        <v>16h40m</v>
      </c>
      <c r="N364" s="34">
        <f t="shared" si="161"/>
        <v>17.353981839795676</v>
      </c>
      <c r="O364" s="47" t="str">
        <f t="shared" si="173"/>
        <v>17h21m</v>
      </c>
      <c r="P364" s="35">
        <f t="shared" si="162"/>
        <v>18.000000797503898</v>
      </c>
      <c r="Q364" s="45" t="str">
        <f t="shared" si="174"/>
        <v>18h0m</v>
      </c>
      <c r="R364" s="34">
        <f t="shared" si="175"/>
        <v>11.608646738176674</v>
      </c>
      <c r="S364" s="51" t="str">
        <f t="shared" si="176"/>
        <v>11,6h</v>
      </c>
      <c r="T364" s="34">
        <f t="shared" si="163"/>
        <v>5.6086475356805705</v>
      </c>
      <c r="U364" s="45" t="str">
        <f t="shared" si="177"/>
        <v>5h36m</v>
      </c>
      <c r="V364" s="35">
        <f t="shared" si="164"/>
        <v>6.254666493388793</v>
      </c>
      <c r="W364" s="47" t="str">
        <f t="shared" si="178"/>
        <v>6h15m</v>
      </c>
      <c r="X364" s="35">
        <f t="shared" si="165"/>
        <v>6.929234580146348</v>
      </c>
      <c r="Y364" s="46" t="str">
        <f t="shared" si="179"/>
        <v>6h55m</v>
      </c>
      <c r="Z364" s="34">
        <f t="shared" si="166"/>
        <v>7.650854555923843</v>
      </c>
      <c r="AA364" s="48" t="str">
        <f t="shared" si="180"/>
        <v>7h39m</v>
      </c>
      <c r="AB364" s="60"/>
      <c r="AC364" s="21">
        <f t="shared" si="182"/>
        <v>15.957793777260628</v>
      </c>
      <c r="AD364" s="21">
        <f t="shared" si="181"/>
        <v>18.000000797503898</v>
      </c>
      <c r="AE364" s="21">
        <f t="shared" si="183"/>
        <v>29.60864753568057</v>
      </c>
      <c r="AF364" s="55">
        <f t="shared" si="184"/>
        <v>31.650854555923843</v>
      </c>
      <c r="AG364" s="31">
        <v>24</v>
      </c>
    </row>
    <row r="365" spans="1:33" ht="11.25">
      <c r="A365" s="40">
        <f t="shared" si="185"/>
        <v>40510</v>
      </c>
      <c r="B365" s="39">
        <f t="shared" si="167"/>
        <v>2455528.5</v>
      </c>
      <c r="C365" s="35">
        <f t="shared" si="168"/>
        <v>4206.7921450986</v>
      </c>
      <c r="D365" s="35">
        <f t="shared" si="169"/>
        <v>0.19002849006490977</v>
      </c>
      <c r="E365" s="34">
        <f t="shared" si="155"/>
        <v>-21.47415308871296</v>
      </c>
      <c r="F365" s="34">
        <f t="shared" si="170"/>
        <v>4.136137240096817</v>
      </c>
      <c r="G365" s="34">
        <f t="shared" si="156"/>
        <v>4.85985995832522</v>
      </c>
      <c r="H365" s="34">
        <f t="shared" si="157"/>
        <v>5.535747471385784</v>
      </c>
      <c r="I365" s="34">
        <f t="shared" si="158"/>
        <v>6.18258780426683</v>
      </c>
      <c r="J365" s="34">
        <f t="shared" si="159"/>
        <v>15.946108750031906</v>
      </c>
      <c r="K365" s="53" t="str">
        <f t="shared" si="171"/>
        <v>15h56m</v>
      </c>
      <c r="L365" s="35">
        <f t="shared" si="160"/>
        <v>16.66983146826031</v>
      </c>
      <c r="M365" s="46" t="str">
        <f t="shared" si="172"/>
        <v>16h40m</v>
      </c>
      <c r="N365" s="34">
        <f t="shared" si="161"/>
        <v>17.34571898132087</v>
      </c>
      <c r="O365" s="47" t="str">
        <f t="shared" si="173"/>
        <v>17h20m</v>
      </c>
      <c r="P365" s="35">
        <f t="shared" si="162"/>
        <v>17.99255931420192</v>
      </c>
      <c r="Q365" s="45" t="str">
        <f t="shared" si="174"/>
        <v>17h59m</v>
      </c>
      <c r="R365" s="34">
        <f t="shared" si="175"/>
        <v>11.634824391466342</v>
      </c>
      <c r="S365" s="51" t="str">
        <f t="shared" si="176"/>
        <v>11,6h</v>
      </c>
      <c r="T365" s="34">
        <f t="shared" si="163"/>
        <v>5.627383705668261</v>
      </c>
      <c r="U365" s="45" t="str">
        <f t="shared" si="177"/>
        <v>5h37m</v>
      </c>
      <c r="V365" s="35">
        <f t="shared" si="164"/>
        <v>6.274224038549306</v>
      </c>
      <c r="W365" s="47" t="str">
        <f t="shared" si="178"/>
        <v>6h16m</v>
      </c>
      <c r="X365" s="35">
        <f t="shared" si="165"/>
        <v>6.95011155160987</v>
      </c>
      <c r="Y365" s="46" t="str">
        <f t="shared" si="179"/>
        <v>6h57m</v>
      </c>
      <c r="Z365" s="34">
        <f t="shared" si="166"/>
        <v>7.673834269838274</v>
      </c>
      <c r="AA365" s="48" t="str">
        <f t="shared" si="180"/>
        <v>7h40m</v>
      </c>
      <c r="AB365" s="60"/>
      <c r="AC365" s="21">
        <f t="shared" si="182"/>
        <v>15.946108750031906</v>
      </c>
      <c r="AD365" s="21">
        <f t="shared" si="181"/>
        <v>17.99255931420192</v>
      </c>
      <c r="AE365" s="21">
        <f t="shared" si="183"/>
        <v>29.62738370566826</v>
      </c>
      <c r="AF365" s="55">
        <f t="shared" si="184"/>
        <v>31.673834269838274</v>
      </c>
      <c r="AG365" s="31">
        <v>24</v>
      </c>
    </row>
    <row r="366" spans="1:33" ht="11.25">
      <c r="A366" s="40">
        <f t="shared" si="185"/>
        <v>40511</v>
      </c>
      <c r="B366" s="39">
        <f t="shared" si="167"/>
        <v>2455529.5</v>
      </c>
      <c r="C366" s="35">
        <f t="shared" si="168"/>
        <v>4207.7777924502</v>
      </c>
      <c r="D366" s="35">
        <f t="shared" si="169"/>
        <v>0.1842191717168602</v>
      </c>
      <c r="E366" s="34">
        <f t="shared" si="155"/>
        <v>-21.635067924179367</v>
      </c>
      <c r="F366" s="34">
        <f t="shared" si="170"/>
        <v>4.119385290879959</v>
      </c>
      <c r="G366" s="34">
        <f t="shared" si="156"/>
        <v>4.845163067010526</v>
      </c>
      <c r="H366" s="34">
        <f t="shared" si="157"/>
        <v>5.522339801433449</v>
      </c>
      <c r="I366" s="34">
        <f t="shared" si="158"/>
        <v>6.16998514925321</v>
      </c>
      <c r="J366" s="34">
        <f t="shared" si="159"/>
        <v>15.935166119163098</v>
      </c>
      <c r="K366" s="53" t="str">
        <f t="shared" si="171"/>
        <v>15h56m</v>
      </c>
      <c r="L366" s="35">
        <f t="shared" si="160"/>
        <v>16.660943895293663</v>
      </c>
      <c r="M366" s="46" t="str">
        <f t="shared" si="172"/>
        <v>16h39m</v>
      </c>
      <c r="N366" s="34">
        <f t="shared" si="161"/>
        <v>17.338120629716588</v>
      </c>
      <c r="O366" s="47" t="str">
        <f t="shared" si="173"/>
        <v>17h20m</v>
      </c>
      <c r="P366" s="35">
        <f t="shared" si="162"/>
        <v>17.98576597753635</v>
      </c>
      <c r="Q366" s="45" t="str">
        <f t="shared" si="174"/>
        <v>17h59m</v>
      </c>
      <c r="R366" s="34">
        <f t="shared" si="175"/>
        <v>11.660029701493581</v>
      </c>
      <c r="S366" s="51" t="str">
        <f t="shared" si="176"/>
        <v>11,7h</v>
      </c>
      <c r="T366" s="34">
        <f t="shared" si="163"/>
        <v>5.64579567902993</v>
      </c>
      <c r="U366" s="45" t="str">
        <f t="shared" si="177"/>
        <v>5h38m</v>
      </c>
      <c r="V366" s="35">
        <f t="shared" si="164"/>
        <v>6.293441026849691</v>
      </c>
      <c r="W366" s="47" t="str">
        <f t="shared" si="178"/>
        <v>6h17m</v>
      </c>
      <c r="X366" s="35">
        <f t="shared" si="165"/>
        <v>6.970617761272614</v>
      </c>
      <c r="Y366" s="46" t="str">
        <f t="shared" si="179"/>
        <v>6h58m</v>
      </c>
      <c r="Z366" s="34">
        <f t="shared" si="166"/>
        <v>7.696395537403181</v>
      </c>
      <c r="AA366" s="48" t="str">
        <f t="shared" si="180"/>
        <v>7h41m</v>
      </c>
      <c r="AB366" s="60"/>
      <c r="AC366" s="21">
        <f t="shared" si="182"/>
        <v>15.935166119163098</v>
      </c>
      <c r="AD366" s="21">
        <f t="shared" si="181"/>
        <v>17.98576597753635</v>
      </c>
      <c r="AE366" s="21">
        <f t="shared" si="183"/>
        <v>29.64579567902993</v>
      </c>
      <c r="AF366" s="55">
        <f t="shared" si="184"/>
        <v>31.69639553740318</v>
      </c>
      <c r="AG366" s="31">
        <v>24</v>
      </c>
    </row>
    <row r="367" spans="1:33" ht="11.25">
      <c r="A367" s="40">
        <f t="shared" si="185"/>
        <v>40512</v>
      </c>
      <c r="B367" s="39">
        <f t="shared" si="167"/>
        <v>2455530.5</v>
      </c>
      <c r="C367" s="35">
        <f t="shared" si="168"/>
        <v>4208.763439801799</v>
      </c>
      <c r="D367" s="35">
        <f t="shared" si="169"/>
        <v>0.17825312197007398</v>
      </c>
      <c r="E367" s="34">
        <f t="shared" si="155"/>
        <v>-21.78958872827129</v>
      </c>
      <c r="F367" s="34">
        <f t="shared" si="170"/>
        <v>4.103226535074075</v>
      </c>
      <c r="G367" s="34">
        <f t="shared" si="156"/>
        <v>4.831007853635254</v>
      </c>
      <c r="H367" s="34">
        <f t="shared" si="157"/>
        <v>5.5094411233265</v>
      </c>
      <c r="I367" s="34">
        <f t="shared" si="158"/>
        <v>6.157873258595491</v>
      </c>
      <c r="J367" s="34">
        <f t="shared" si="159"/>
        <v>15.924973413104</v>
      </c>
      <c r="K367" s="53" t="str">
        <f t="shared" si="171"/>
        <v>15h55m</v>
      </c>
      <c r="L367" s="35">
        <f t="shared" si="160"/>
        <v>16.65275473166518</v>
      </c>
      <c r="M367" s="46" t="str">
        <f t="shared" si="172"/>
        <v>16h39m</v>
      </c>
      <c r="N367" s="34">
        <f t="shared" si="161"/>
        <v>17.331188001356427</v>
      </c>
      <c r="O367" s="47" t="str">
        <f t="shared" si="173"/>
        <v>17h19m</v>
      </c>
      <c r="P367" s="35">
        <f t="shared" si="162"/>
        <v>17.979620136625417</v>
      </c>
      <c r="Q367" s="45" t="str">
        <f t="shared" si="174"/>
        <v>17h58m</v>
      </c>
      <c r="R367" s="34">
        <f t="shared" si="175"/>
        <v>11.684253482809018</v>
      </c>
      <c r="S367" s="51" t="str">
        <f t="shared" si="176"/>
        <v>11,7h</v>
      </c>
      <c r="T367" s="34">
        <f t="shared" si="163"/>
        <v>5.663873619434435</v>
      </c>
      <c r="U367" s="45" t="str">
        <f t="shared" si="177"/>
        <v>5h39m</v>
      </c>
      <c r="V367" s="35">
        <f t="shared" si="164"/>
        <v>6.312305754703426</v>
      </c>
      <c r="W367" s="47" t="str">
        <f t="shared" si="178"/>
        <v>6h18m</v>
      </c>
      <c r="X367" s="35">
        <f t="shared" si="165"/>
        <v>6.9907390243946725</v>
      </c>
      <c r="Y367" s="46" t="str">
        <f t="shared" si="179"/>
        <v>6h59m</v>
      </c>
      <c r="Z367" s="34">
        <f t="shared" si="166"/>
        <v>7.718520342955851</v>
      </c>
      <c r="AA367" s="48" t="str">
        <f t="shared" si="180"/>
        <v>7h43m</v>
      </c>
      <c r="AB367" s="60"/>
      <c r="AC367" s="21">
        <f t="shared" si="182"/>
        <v>15.924973413104</v>
      </c>
      <c r="AD367" s="21">
        <f t="shared" si="181"/>
        <v>17.979620136625417</v>
      </c>
      <c r="AE367" s="21">
        <f t="shared" si="183"/>
        <v>29.663873619434433</v>
      </c>
      <c r="AF367" s="55">
        <f t="shared" si="184"/>
        <v>31.718520342955852</v>
      </c>
      <c r="AG367" s="31">
        <v>24</v>
      </c>
    </row>
    <row r="368" spans="1:33" ht="11.25">
      <c r="A368" s="40">
        <f t="shared" si="185"/>
        <v>40513</v>
      </c>
      <c r="B368" s="39">
        <f t="shared" si="167"/>
        <v>2455531.5</v>
      </c>
      <c r="C368" s="35">
        <f t="shared" si="168"/>
        <v>4209.7490871534</v>
      </c>
      <c r="D368" s="35">
        <f t="shared" si="169"/>
        <v>0.17213575179756146</v>
      </c>
      <c r="E368" s="34">
        <f t="shared" si="155"/>
        <v>-21.980831831644032</v>
      </c>
      <c r="F368" s="34">
        <f t="shared" si="170"/>
        <v>4.083127606275566</v>
      </c>
      <c r="G368" s="34">
        <f t="shared" si="156"/>
        <v>4.813430263438336</v>
      </c>
      <c r="H368" s="34">
        <f t="shared" si="157"/>
        <v>5.493444152407547</v>
      </c>
      <c r="I368" s="34">
        <f t="shared" si="158"/>
        <v>6.142868863843459</v>
      </c>
      <c r="J368" s="34">
        <f t="shared" si="159"/>
        <v>15.910991854478006</v>
      </c>
      <c r="K368" s="53" t="str">
        <f t="shared" si="171"/>
        <v>15h54m</v>
      </c>
      <c r="L368" s="35">
        <f t="shared" si="160"/>
        <v>16.641294511640773</v>
      </c>
      <c r="M368" s="46" t="str">
        <f t="shared" si="172"/>
        <v>16h38m</v>
      </c>
      <c r="N368" s="34">
        <f t="shared" si="161"/>
        <v>17.321308400609986</v>
      </c>
      <c r="O368" s="47" t="str">
        <f t="shared" si="173"/>
        <v>17h19m</v>
      </c>
      <c r="P368" s="35">
        <f t="shared" si="162"/>
        <v>17.9707331120459</v>
      </c>
      <c r="Q368" s="45" t="str">
        <f t="shared" si="174"/>
        <v>17h58m</v>
      </c>
      <c r="R368" s="34">
        <f t="shared" si="175"/>
        <v>11.71426227231308</v>
      </c>
      <c r="S368" s="51" t="str">
        <f t="shared" si="176"/>
        <v>11,7h</v>
      </c>
      <c r="T368" s="34">
        <f t="shared" si="163"/>
        <v>5.684995384358979</v>
      </c>
      <c r="U368" s="45" t="str">
        <f t="shared" si="177"/>
        <v>5h41m</v>
      </c>
      <c r="V368" s="35">
        <f t="shared" si="164"/>
        <v>6.334420095794892</v>
      </c>
      <c r="W368" s="47" t="str">
        <f t="shared" si="178"/>
        <v>6h20m</v>
      </c>
      <c r="X368" s="35">
        <f t="shared" si="165"/>
        <v>7.014433984764102</v>
      </c>
      <c r="Y368" s="46" t="str">
        <f t="shared" si="179"/>
        <v>7h0m</v>
      </c>
      <c r="Z368" s="34">
        <f t="shared" si="166"/>
        <v>7.744736641926872</v>
      </c>
      <c r="AA368" s="48" t="str">
        <f t="shared" si="180"/>
        <v>7h44m</v>
      </c>
      <c r="AB368" s="60"/>
      <c r="AC368" s="21">
        <f t="shared" si="182"/>
        <v>15.910991854478006</v>
      </c>
      <c r="AD368" s="21">
        <f t="shared" si="181"/>
        <v>17.9707331120459</v>
      </c>
      <c r="AE368" s="21">
        <f t="shared" si="183"/>
        <v>29.684995384358977</v>
      </c>
      <c r="AF368" s="55">
        <f t="shared" si="184"/>
        <v>31.74473664192687</v>
      </c>
      <c r="AG368" s="31">
        <v>24</v>
      </c>
    </row>
    <row r="369" spans="1:33" ht="11.25">
      <c r="A369" s="40">
        <f t="shared" si="185"/>
        <v>40514</v>
      </c>
      <c r="B369" s="39">
        <f t="shared" si="167"/>
        <v>2455532.5</v>
      </c>
      <c r="C369" s="35">
        <f t="shared" si="168"/>
        <v>4210.734734504999</v>
      </c>
      <c r="D369" s="35">
        <f t="shared" si="169"/>
        <v>0.1658726336228239</v>
      </c>
      <c r="E369" s="34">
        <f t="shared" si="155"/>
        <v>-22.120476188319927</v>
      </c>
      <c r="F369" s="34">
        <f t="shared" si="170"/>
        <v>4.068380468328981</v>
      </c>
      <c r="G369" s="34">
        <f t="shared" si="156"/>
        <v>4.800553812071696</v>
      </c>
      <c r="H369" s="34">
        <f t="shared" si="157"/>
        <v>5.481739864990138</v>
      </c>
      <c r="I369" s="34">
        <f t="shared" si="158"/>
        <v>6.131902585315174</v>
      </c>
      <c r="J369" s="34">
        <f t="shared" si="159"/>
        <v>15.902507834706158</v>
      </c>
      <c r="K369" s="53" t="str">
        <f t="shared" si="171"/>
        <v>15h54m</v>
      </c>
      <c r="L369" s="35">
        <f t="shared" si="160"/>
        <v>16.634681178448872</v>
      </c>
      <c r="M369" s="46" t="str">
        <f t="shared" si="172"/>
        <v>16h38m</v>
      </c>
      <c r="N369" s="34">
        <f t="shared" si="161"/>
        <v>17.315867231367314</v>
      </c>
      <c r="O369" s="47" t="str">
        <f t="shared" si="173"/>
        <v>17h18m</v>
      </c>
      <c r="P369" s="35">
        <f t="shared" si="162"/>
        <v>17.96602995169235</v>
      </c>
      <c r="Q369" s="45" t="str">
        <f t="shared" si="174"/>
        <v>17h57m</v>
      </c>
      <c r="R369" s="34">
        <f t="shared" si="175"/>
        <v>11.736194829369653</v>
      </c>
      <c r="S369" s="51" t="str">
        <f t="shared" si="176"/>
        <v>11,7h</v>
      </c>
      <c r="T369" s="34">
        <f t="shared" si="163"/>
        <v>5.702224781062002</v>
      </c>
      <c r="U369" s="45" t="str">
        <f t="shared" si="177"/>
        <v>5h42m</v>
      </c>
      <c r="V369" s="35">
        <f t="shared" si="164"/>
        <v>6.352387501387038</v>
      </c>
      <c r="W369" s="47" t="str">
        <f t="shared" si="178"/>
        <v>6h21m</v>
      </c>
      <c r="X369" s="35">
        <f t="shared" si="165"/>
        <v>7.03357355430548</v>
      </c>
      <c r="Y369" s="46" t="str">
        <f t="shared" si="179"/>
        <v>7h2m</v>
      </c>
      <c r="Z369" s="34">
        <f t="shared" si="166"/>
        <v>7.765746898048195</v>
      </c>
      <c r="AA369" s="48" t="str">
        <f t="shared" si="180"/>
        <v>7h45m</v>
      </c>
      <c r="AB369" s="60"/>
      <c r="AC369" s="21">
        <f t="shared" si="182"/>
        <v>15.902507834706158</v>
      </c>
      <c r="AD369" s="21">
        <f t="shared" si="181"/>
        <v>17.96602995169235</v>
      </c>
      <c r="AE369" s="21">
        <f t="shared" si="183"/>
        <v>29.702224781062</v>
      </c>
      <c r="AF369" s="55">
        <f t="shared" si="184"/>
        <v>31.765746898048196</v>
      </c>
      <c r="AG369" s="31">
        <v>24</v>
      </c>
    </row>
    <row r="370" spans="1:33" ht="11.25">
      <c r="A370" s="40">
        <f t="shared" si="185"/>
        <v>40515</v>
      </c>
      <c r="B370" s="39">
        <f t="shared" si="167"/>
        <v>2455533.5</v>
      </c>
      <c r="C370" s="35">
        <f t="shared" si="168"/>
        <v>4211.7203818565995</v>
      </c>
      <c r="D370" s="35">
        <f t="shared" si="169"/>
        <v>0.1594694952177908</v>
      </c>
      <c r="E370" s="34">
        <f t="shared" si="155"/>
        <v>-22.25358305598666</v>
      </c>
      <c r="F370" s="34">
        <f t="shared" si="170"/>
        <v>4.054267009737734</v>
      </c>
      <c r="G370" s="34">
        <f t="shared" si="156"/>
        <v>4.788247139789092</v>
      </c>
      <c r="H370" s="34">
        <f t="shared" si="157"/>
        <v>5.470564793214365</v>
      </c>
      <c r="I370" s="34">
        <f t="shared" si="158"/>
        <v>6.121441445987222</v>
      </c>
      <c r="J370" s="34">
        <f t="shared" si="159"/>
        <v>15.894797514519945</v>
      </c>
      <c r="K370" s="53" t="str">
        <f t="shared" si="171"/>
        <v>15h53m</v>
      </c>
      <c r="L370" s="35">
        <f t="shared" si="160"/>
        <v>16.6287776445713</v>
      </c>
      <c r="M370" s="46" t="str">
        <f t="shared" si="172"/>
        <v>16h37m</v>
      </c>
      <c r="N370" s="34">
        <f t="shared" si="161"/>
        <v>17.311095297996573</v>
      </c>
      <c r="O370" s="47" t="str">
        <f t="shared" si="173"/>
        <v>17h18m</v>
      </c>
      <c r="P370" s="35">
        <f t="shared" si="162"/>
        <v>17.96197195076943</v>
      </c>
      <c r="Q370" s="45" t="str">
        <f t="shared" si="174"/>
        <v>17h57m</v>
      </c>
      <c r="R370" s="34">
        <f t="shared" si="175"/>
        <v>11.757117108025556</v>
      </c>
      <c r="S370" s="51" t="str">
        <f t="shared" si="176"/>
        <v>11,8h</v>
      </c>
      <c r="T370" s="34">
        <f t="shared" si="163"/>
        <v>5.719089058794987</v>
      </c>
      <c r="U370" s="45" t="str">
        <f t="shared" si="177"/>
        <v>5h43m</v>
      </c>
      <c r="V370" s="35">
        <f t="shared" si="164"/>
        <v>6.369965711567844</v>
      </c>
      <c r="W370" s="47" t="str">
        <f t="shared" si="178"/>
        <v>6h22m</v>
      </c>
      <c r="X370" s="35">
        <f t="shared" si="165"/>
        <v>7.052283364993117</v>
      </c>
      <c r="Y370" s="46" t="str">
        <f t="shared" si="179"/>
        <v>7h3m</v>
      </c>
      <c r="Z370" s="34">
        <f t="shared" si="166"/>
        <v>7.786263495044476</v>
      </c>
      <c r="AA370" s="48" t="str">
        <f t="shared" si="180"/>
        <v>7h47m</v>
      </c>
      <c r="AB370" s="60"/>
      <c r="AC370" s="21">
        <f t="shared" si="182"/>
        <v>15.894797514519945</v>
      </c>
      <c r="AD370" s="21">
        <f t="shared" si="181"/>
        <v>17.96197195076943</v>
      </c>
      <c r="AE370" s="21">
        <f t="shared" si="183"/>
        <v>29.719089058794985</v>
      </c>
      <c r="AF370" s="55">
        <f t="shared" si="184"/>
        <v>31.786263495044476</v>
      </c>
      <c r="AG370" s="31">
        <v>24</v>
      </c>
    </row>
    <row r="371" spans="1:33" ht="11.25">
      <c r="A371" s="40">
        <f t="shared" si="185"/>
        <v>40516</v>
      </c>
      <c r="B371" s="39">
        <f t="shared" si="167"/>
        <v>2455534.5</v>
      </c>
      <c r="C371" s="35">
        <f t="shared" si="168"/>
        <v>4212.7060292082</v>
      </c>
      <c r="D371" s="35">
        <f t="shared" si="169"/>
        <v>0.1529322134221161</v>
      </c>
      <c r="E371" s="34">
        <f t="shared" si="155"/>
        <v>-22.380113096219652</v>
      </c>
      <c r="F371" s="34">
        <f t="shared" si="170"/>
        <v>4.040798872593002</v>
      </c>
      <c r="G371" s="34">
        <f t="shared" si="156"/>
        <v>4.776518260595898</v>
      </c>
      <c r="H371" s="34">
        <f t="shared" si="157"/>
        <v>5.459924682541554</v>
      </c>
      <c r="I371" s="34">
        <f t="shared" si="158"/>
        <v>6.111489528123785</v>
      </c>
      <c r="J371" s="34">
        <f t="shared" si="159"/>
        <v>15.887866659170886</v>
      </c>
      <c r="K371" s="53" t="str">
        <f t="shared" si="171"/>
        <v>15h53m</v>
      </c>
      <c r="L371" s="35">
        <f t="shared" si="160"/>
        <v>16.623586047173784</v>
      </c>
      <c r="M371" s="46" t="str">
        <f t="shared" si="172"/>
        <v>16h37m</v>
      </c>
      <c r="N371" s="34">
        <f t="shared" si="161"/>
        <v>17.30699246911944</v>
      </c>
      <c r="O371" s="47" t="str">
        <f t="shared" si="173"/>
        <v>17h18m</v>
      </c>
      <c r="P371" s="35">
        <f t="shared" si="162"/>
        <v>17.958557314701668</v>
      </c>
      <c r="Q371" s="45" t="str">
        <f t="shared" si="174"/>
        <v>17h57m</v>
      </c>
      <c r="R371" s="34">
        <f t="shared" si="175"/>
        <v>11.77702094375243</v>
      </c>
      <c r="S371" s="51" t="str">
        <f t="shared" si="176"/>
        <v>11,8h</v>
      </c>
      <c r="T371" s="34">
        <f t="shared" si="163"/>
        <v>5.735578258454098</v>
      </c>
      <c r="U371" s="45" t="str">
        <f t="shared" si="177"/>
        <v>5h44m</v>
      </c>
      <c r="V371" s="35">
        <f t="shared" si="164"/>
        <v>6.38714310403633</v>
      </c>
      <c r="W371" s="47" t="str">
        <f t="shared" si="178"/>
        <v>6h23m</v>
      </c>
      <c r="X371" s="35">
        <f t="shared" si="165"/>
        <v>7.070549525981986</v>
      </c>
      <c r="Y371" s="46" t="str">
        <f t="shared" si="179"/>
        <v>7h4m</v>
      </c>
      <c r="Z371" s="34">
        <f t="shared" si="166"/>
        <v>7.806268913984882</v>
      </c>
      <c r="AA371" s="48" t="str">
        <f t="shared" si="180"/>
        <v>7h48m</v>
      </c>
      <c r="AB371" s="60"/>
      <c r="AC371" s="21">
        <f t="shared" si="182"/>
        <v>15.887866659170886</v>
      </c>
      <c r="AD371" s="21">
        <f t="shared" si="181"/>
        <v>17.958557314701668</v>
      </c>
      <c r="AE371" s="21">
        <f t="shared" si="183"/>
        <v>29.735578258454098</v>
      </c>
      <c r="AF371" s="55">
        <f t="shared" si="184"/>
        <v>31.80626891398488</v>
      </c>
      <c r="AG371" s="31">
        <v>24</v>
      </c>
    </row>
    <row r="372" spans="1:33" ht="11.25">
      <c r="A372" s="40">
        <f t="shared" si="185"/>
        <v>40517</v>
      </c>
      <c r="B372" s="39">
        <f t="shared" si="167"/>
        <v>2455535.5</v>
      </c>
      <c r="C372" s="35">
        <f t="shared" si="168"/>
        <v>4213.6916765598</v>
      </c>
      <c r="D372" s="35">
        <f t="shared" si="169"/>
        <v>0.14626680769082961</v>
      </c>
      <c r="E372" s="34">
        <f t="shared" si="155"/>
        <v>-22.500028914310917</v>
      </c>
      <c r="F372" s="34">
        <f t="shared" si="170"/>
        <v>4.02798734988754</v>
      </c>
      <c r="G372" s="34">
        <f t="shared" si="156"/>
        <v>4.765374920181276</v>
      </c>
      <c r="H372" s="34">
        <f t="shared" si="157"/>
        <v>5.449825076780664</v>
      </c>
      <c r="I372" s="34">
        <f t="shared" si="158"/>
        <v>6.102050769827812</v>
      </c>
      <c r="J372" s="34">
        <f t="shared" si="159"/>
        <v>15.881720542196708</v>
      </c>
      <c r="K372" s="53" t="str">
        <f t="shared" si="171"/>
        <v>15h52m</v>
      </c>
      <c r="L372" s="35">
        <f t="shared" si="160"/>
        <v>16.619108112490448</v>
      </c>
      <c r="M372" s="46" t="str">
        <f t="shared" si="172"/>
        <v>16h37m</v>
      </c>
      <c r="N372" s="34">
        <f t="shared" si="161"/>
        <v>17.303558269089834</v>
      </c>
      <c r="O372" s="47" t="str">
        <f t="shared" si="173"/>
        <v>17h18m</v>
      </c>
      <c r="P372" s="35">
        <f t="shared" si="162"/>
        <v>17.955783962136984</v>
      </c>
      <c r="Q372" s="45" t="str">
        <f t="shared" si="174"/>
        <v>17h57m</v>
      </c>
      <c r="R372" s="34">
        <f t="shared" si="175"/>
        <v>11.795898460344375</v>
      </c>
      <c r="S372" s="51" t="str">
        <f t="shared" si="176"/>
        <v>11,8h</v>
      </c>
      <c r="T372" s="34">
        <f t="shared" si="163"/>
        <v>5.751682422481358</v>
      </c>
      <c r="U372" s="45" t="str">
        <f t="shared" si="177"/>
        <v>5h45m</v>
      </c>
      <c r="V372" s="35">
        <f t="shared" si="164"/>
        <v>6.403908115528506</v>
      </c>
      <c r="W372" s="47" t="str">
        <f t="shared" si="178"/>
        <v>6h24m</v>
      </c>
      <c r="X372" s="35">
        <f t="shared" si="165"/>
        <v>7.088358272127895</v>
      </c>
      <c r="Y372" s="46" t="str">
        <f t="shared" si="179"/>
        <v>7h5m</v>
      </c>
      <c r="Z372" s="34">
        <f t="shared" si="166"/>
        <v>7.825745842421631</v>
      </c>
      <c r="AA372" s="48" t="str">
        <f t="shared" si="180"/>
        <v>7h49m</v>
      </c>
      <c r="AB372" s="60"/>
      <c r="AC372" s="21">
        <f t="shared" si="182"/>
        <v>15.881720542196708</v>
      </c>
      <c r="AD372" s="21">
        <f t="shared" si="181"/>
        <v>17.955783962136984</v>
      </c>
      <c r="AE372" s="21">
        <f t="shared" si="183"/>
        <v>29.75168242248136</v>
      </c>
      <c r="AF372" s="55">
        <f t="shared" si="184"/>
        <v>31.825745842421632</v>
      </c>
      <c r="AG372" s="31">
        <v>24</v>
      </c>
    </row>
    <row r="373" spans="1:33" ht="11.25">
      <c r="A373" s="40">
        <f t="shared" si="185"/>
        <v>40518</v>
      </c>
      <c r="B373" s="39">
        <f t="shared" si="167"/>
        <v>2455536.5</v>
      </c>
      <c r="C373" s="35">
        <f t="shared" si="168"/>
        <v>4214.677323911399</v>
      </c>
      <c r="D373" s="35">
        <f t="shared" si="169"/>
        <v>0.1394794334780569</v>
      </c>
      <c r="E373" s="34">
        <f t="shared" si="155"/>
        <v>-22.61329507032073</v>
      </c>
      <c r="F373" s="34">
        <f t="shared" si="170"/>
        <v>4.015843352828289</v>
      </c>
      <c r="G373" s="34">
        <f t="shared" si="156"/>
        <v>4.7548245763997885</v>
      </c>
      <c r="H373" s="34">
        <f t="shared" si="157"/>
        <v>5.440271305109071</v>
      </c>
      <c r="I373" s="34">
        <f t="shared" si="158"/>
        <v>6.093128955814671</v>
      </c>
      <c r="J373" s="34">
        <f t="shared" si="159"/>
        <v>15.876363919350231</v>
      </c>
      <c r="K373" s="53" t="str">
        <f t="shared" si="171"/>
        <v>15h52m</v>
      </c>
      <c r="L373" s="35">
        <f t="shared" si="160"/>
        <v>16.61534514292173</v>
      </c>
      <c r="M373" s="46" t="str">
        <f t="shared" si="172"/>
        <v>16h36m</v>
      </c>
      <c r="N373" s="34">
        <f t="shared" si="161"/>
        <v>17.300791871631013</v>
      </c>
      <c r="O373" s="47" t="str">
        <f t="shared" si="173"/>
        <v>17h18m</v>
      </c>
      <c r="P373" s="35">
        <f t="shared" si="162"/>
        <v>17.95364952233661</v>
      </c>
      <c r="Q373" s="45" t="str">
        <f t="shared" si="174"/>
        <v>17h57m</v>
      </c>
      <c r="R373" s="34">
        <f t="shared" si="175"/>
        <v>11.81374208837066</v>
      </c>
      <c r="S373" s="51" t="str">
        <f t="shared" si="176"/>
        <v>11,8h</v>
      </c>
      <c r="T373" s="34">
        <f t="shared" si="163"/>
        <v>5.767391610707272</v>
      </c>
      <c r="U373" s="45" t="str">
        <f t="shared" si="177"/>
        <v>5h46m</v>
      </c>
      <c r="V373" s="35">
        <f t="shared" si="164"/>
        <v>6.420249261412872</v>
      </c>
      <c r="W373" s="47" t="str">
        <f t="shared" si="178"/>
        <v>6h25m</v>
      </c>
      <c r="X373" s="35">
        <f t="shared" si="165"/>
        <v>7.105695990122155</v>
      </c>
      <c r="Y373" s="46" t="str">
        <f t="shared" si="179"/>
        <v>7h6m</v>
      </c>
      <c r="Z373" s="34">
        <f t="shared" si="166"/>
        <v>7.844677213693655</v>
      </c>
      <c r="AA373" s="48" t="str">
        <f t="shared" si="180"/>
        <v>7h50m</v>
      </c>
      <c r="AB373" s="60"/>
      <c r="AC373" s="21">
        <f t="shared" si="182"/>
        <v>15.876363919350231</v>
      </c>
      <c r="AD373" s="21">
        <f t="shared" si="181"/>
        <v>17.95364952233661</v>
      </c>
      <c r="AE373" s="21">
        <f t="shared" si="183"/>
        <v>29.76739161070727</v>
      </c>
      <c r="AF373" s="55">
        <f t="shared" si="184"/>
        <v>31.844677213693654</v>
      </c>
      <c r="AG373" s="31">
        <v>24</v>
      </c>
    </row>
    <row r="374" spans="1:33" ht="11.25">
      <c r="A374" s="40">
        <f t="shared" si="185"/>
        <v>40519</v>
      </c>
      <c r="B374" s="39">
        <f t="shared" si="167"/>
        <v>2455537.5</v>
      </c>
      <c r="C374" s="35">
        <f t="shared" si="168"/>
        <v>4215.662971262999</v>
      </c>
      <c r="D374" s="35">
        <f t="shared" si="169"/>
        <v>0.13257637546433926</v>
      </c>
      <c r="E374" s="34">
        <f t="shared" si="155"/>
        <v>-22.71987808955155</v>
      </c>
      <c r="F374" s="34">
        <f t="shared" si="170"/>
        <v>4.004377378409217</v>
      </c>
      <c r="G374" s="34">
        <f t="shared" si="156"/>
        <v>4.744874380096697</v>
      </c>
      <c r="H374" s="34">
        <f t="shared" si="157"/>
        <v>5.431268469390395</v>
      </c>
      <c r="I374" s="34">
        <f t="shared" si="158"/>
        <v>6.084727708430974</v>
      </c>
      <c r="J374" s="34">
        <f t="shared" si="159"/>
        <v>15.871801002944878</v>
      </c>
      <c r="K374" s="53" t="str">
        <f t="shared" si="171"/>
        <v>15h52m</v>
      </c>
      <c r="L374" s="35">
        <f t="shared" si="160"/>
        <v>16.612298004632358</v>
      </c>
      <c r="M374" s="46" t="str">
        <f t="shared" si="172"/>
        <v>16h36m</v>
      </c>
      <c r="N374" s="34">
        <f t="shared" si="161"/>
        <v>17.298692093926057</v>
      </c>
      <c r="O374" s="47" t="str">
        <f t="shared" si="173"/>
        <v>17h17m</v>
      </c>
      <c r="P374" s="35">
        <f t="shared" si="162"/>
        <v>17.952151332966636</v>
      </c>
      <c r="Q374" s="45" t="str">
        <f t="shared" si="174"/>
        <v>17h57m</v>
      </c>
      <c r="R374" s="34">
        <f t="shared" si="175"/>
        <v>11.83054458313805</v>
      </c>
      <c r="S374" s="51" t="str">
        <f t="shared" si="176"/>
        <v>11,8h</v>
      </c>
      <c r="T374" s="34">
        <f t="shared" si="163"/>
        <v>5.782695916104687</v>
      </c>
      <c r="U374" s="45" t="str">
        <f t="shared" si="177"/>
        <v>5h46m</v>
      </c>
      <c r="V374" s="35">
        <f t="shared" si="164"/>
        <v>6.436155155145266</v>
      </c>
      <c r="W374" s="47" t="str">
        <f t="shared" si="178"/>
        <v>6h26m</v>
      </c>
      <c r="X374" s="35">
        <f t="shared" si="165"/>
        <v>7.122549244438964</v>
      </c>
      <c r="Y374" s="46" t="str">
        <f t="shared" si="179"/>
        <v>7h7m</v>
      </c>
      <c r="Z374" s="34">
        <f t="shared" si="166"/>
        <v>7.863046246126444</v>
      </c>
      <c r="AA374" s="48" t="str">
        <f t="shared" si="180"/>
        <v>7h51m</v>
      </c>
      <c r="AB374" s="60"/>
      <c r="AC374" s="21">
        <f t="shared" si="182"/>
        <v>15.871801002944878</v>
      </c>
      <c r="AD374" s="21">
        <f t="shared" si="181"/>
        <v>17.952151332966636</v>
      </c>
      <c r="AE374" s="21">
        <f t="shared" si="183"/>
        <v>29.782695916104686</v>
      </c>
      <c r="AF374" s="55">
        <f t="shared" si="184"/>
        <v>31.863046246126444</v>
      </c>
      <c r="AG374" s="31">
        <v>24</v>
      </c>
    </row>
    <row r="375" spans="1:33" ht="11.25">
      <c r="A375" s="40">
        <f t="shared" si="185"/>
        <v>40520</v>
      </c>
      <c r="B375" s="39">
        <f t="shared" si="167"/>
        <v>2455538.5</v>
      </c>
      <c r="C375" s="35">
        <f t="shared" si="168"/>
        <v>4216.648618614599</v>
      </c>
      <c r="D375" s="35">
        <f t="shared" si="169"/>
        <v>0.12556404063553697</v>
      </c>
      <c r="E375" s="34">
        <f t="shared" si="155"/>
        <v>-22.819746472441125</v>
      </c>
      <c r="F375" s="34">
        <f t="shared" si="170"/>
        <v>3.9935994774293553</v>
      </c>
      <c r="G375" s="34">
        <f t="shared" si="156"/>
        <v>4.735531156371341</v>
      </c>
      <c r="H375" s="34">
        <f t="shared" si="157"/>
        <v>5.422821431845254</v>
      </c>
      <c r="I375" s="34">
        <f t="shared" si="158"/>
        <v>6.076850478954398</v>
      </c>
      <c r="J375" s="34">
        <f t="shared" si="159"/>
        <v>15.86803543679382</v>
      </c>
      <c r="K375" s="53" t="str">
        <f t="shared" si="171"/>
        <v>15h52m</v>
      </c>
      <c r="L375" s="35">
        <f t="shared" si="160"/>
        <v>16.609967115735802</v>
      </c>
      <c r="M375" s="46" t="str">
        <f t="shared" si="172"/>
        <v>16h36m</v>
      </c>
      <c r="N375" s="34">
        <f t="shared" si="161"/>
        <v>17.297257391209715</v>
      </c>
      <c r="O375" s="47" t="str">
        <f t="shared" si="173"/>
        <v>17h17m</v>
      </c>
      <c r="P375" s="35">
        <f t="shared" si="162"/>
        <v>17.95128643831886</v>
      </c>
      <c r="Q375" s="45" t="str">
        <f t="shared" si="174"/>
        <v>17h57m</v>
      </c>
      <c r="R375" s="34">
        <f t="shared" si="175"/>
        <v>11.846299042091204</v>
      </c>
      <c r="S375" s="51" t="str">
        <f t="shared" si="176"/>
        <v>11,8h</v>
      </c>
      <c r="T375" s="34">
        <f t="shared" si="163"/>
        <v>5.797585480410064</v>
      </c>
      <c r="U375" s="45" t="str">
        <f t="shared" si="177"/>
        <v>5h47m</v>
      </c>
      <c r="V375" s="35">
        <f t="shared" si="164"/>
        <v>6.451614527519209</v>
      </c>
      <c r="W375" s="47" t="str">
        <f t="shared" si="178"/>
        <v>6h27m</v>
      </c>
      <c r="X375" s="35">
        <f t="shared" si="165"/>
        <v>7.138904802993122</v>
      </c>
      <c r="Y375" s="46" t="str">
        <f t="shared" si="179"/>
        <v>7h8m</v>
      </c>
      <c r="Z375" s="34">
        <f t="shared" si="166"/>
        <v>7.880836481935106</v>
      </c>
      <c r="AA375" s="48" t="str">
        <f t="shared" si="180"/>
        <v>7h52m</v>
      </c>
      <c r="AB375" s="60"/>
      <c r="AC375" s="21">
        <f t="shared" si="182"/>
        <v>15.86803543679382</v>
      </c>
      <c r="AD375" s="21">
        <f t="shared" si="181"/>
        <v>17.95128643831886</v>
      </c>
      <c r="AE375" s="21">
        <f t="shared" si="183"/>
        <v>29.797585480410063</v>
      </c>
      <c r="AF375" s="55">
        <f t="shared" si="184"/>
        <v>31.880836481935106</v>
      </c>
      <c r="AG375" s="31">
        <v>24</v>
      </c>
    </row>
    <row r="376" spans="1:33" ht="11.25">
      <c r="A376" s="40">
        <f t="shared" si="185"/>
        <v>40521</v>
      </c>
      <c r="B376" s="39">
        <f t="shared" si="167"/>
        <v>2455539.5</v>
      </c>
      <c r="C376" s="35">
        <f t="shared" si="168"/>
        <v>4217.6342659662</v>
      </c>
      <c r="D376" s="35">
        <f t="shared" si="169"/>
        <v>0.11844895122124427</v>
      </c>
      <c r="E376" s="34">
        <f t="shared" si="155"/>
        <v>-22.91287070387187</v>
      </c>
      <c r="F376" s="34">
        <f t="shared" si="170"/>
        <v>3.9835192231461702</v>
      </c>
      <c r="G376" s="34">
        <f t="shared" si="156"/>
        <v>4.726801386373552</v>
      </c>
      <c r="H376" s="34">
        <f t="shared" si="157"/>
        <v>5.414934803130478</v>
      </c>
      <c r="I376" s="34">
        <f t="shared" si="158"/>
        <v>6.069500539209839</v>
      </c>
      <c r="J376" s="34">
        <f t="shared" si="159"/>
        <v>15.865070271924926</v>
      </c>
      <c r="K376" s="53" t="str">
        <f t="shared" si="171"/>
        <v>15h51m</v>
      </c>
      <c r="L376" s="35">
        <f t="shared" si="160"/>
        <v>16.60835243515231</v>
      </c>
      <c r="M376" s="46" t="str">
        <f t="shared" si="172"/>
        <v>16h36m</v>
      </c>
      <c r="N376" s="34">
        <f t="shared" si="161"/>
        <v>17.296485851909235</v>
      </c>
      <c r="O376" s="47" t="str">
        <f t="shared" si="173"/>
        <v>17h17m</v>
      </c>
      <c r="P376" s="35">
        <f t="shared" si="162"/>
        <v>17.951051587988598</v>
      </c>
      <c r="Q376" s="45" t="str">
        <f t="shared" si="174"/>
        <v>17h57m</v>
      </c>
      <c r="R376" s="34">
        <f t="shared" si="175"/>
        <v>11.860998921580318</v>
      </c>
      <c r="S376" s="51" t="str">
        <f t="shared" si="176"/>
        <v>11,9h</v>
      </c>
      <c r="T376" s="34">
        <f t="shared" si="163"/>
        <v>5.812050509568917</v>
      </c>
      <c r="U376" s="45" t="str">
        <f t="shared" si="177"/>
        <v>5h48m</v>
      </c>
      <c r="V376" s="35">
        <f t="shared" si="164"/>
        <v>6.466616245648278</v>
      </c>
      <c r="W376" s="47" t="str">
        <f t="shared" si="178"/>
        <v>6h27m</v>
      </c>
      <c r="X376" s="35">
        <f t="shared" si="165"/>
        <v>7.154749662405204</v>
      </c>
      <c r="Y376" s="46" t="str">
        <f t="shared" si="179"/>
        <v>7h9m</v>
      </c>
      <c r="Z376" s="34">
        <f t="shared" si="166"/>
        <v>7.898031825632585</v>
      </c>
      <c r="AA376" s="48" t="str">
        <f t="shared" si="180"/>
        <v>7h53m</v>
      </c>
      <c r="AB376" s="60"/>
      <c r="AC376" s="21">
        <f t="shared" si="182"/>
        <v>15.865070271924926</v>
      </c>
      <c r="AD376" s="21">
        <f t="shared" si="181"/>
        <v>17.951051587988598</v>
      </c>
      <c r="AE376" s="21">
        <f t="shared" si="183"/>
        <v>29.812050509568916</v>
      </c>
      <c r="AF376" s="55">
        <f t="shared" si="184"/>
        <v>31.898031825632586</v>
      </c>
      <c r="AG376" s="31">
        <v>24</v>
      </c>
    </row>
    <row r="377" spans="1:33" ht="11.25">
      <c r="A377" s="40">
        <f t="shared" si="185"/>
        <v>40522</v>
      </c>
      <c r="B377" s="39">
        <f t="shared" si="167"/>
        <v>2455540.5</v>
      </c>
      <c r="C377" s="35">
        <f t="shared" si="168"/>
        <v>4218.6199133178</v>
      </c>
      <c r="D377" s="35">
        <f t="shared" si="169"/>
        <v>0.11123773750100302</v>
      </c>
      <c r="E377" s="34">
        <f t="shared" si="155"/>
        <v>-22.999223261893803</v>
      </c>
      <c r="F377" s="34">
        <f t="shared" si="170"/>
        <v>3.9741456807578404</v>
      </c>
      <c r="G377" s="34">
        <f t="shared" si="156"/>
        <v>4.718691189727917</v>
      </c>
      <c r="H377" s="34">
        <f t="shared" si="157"/>
        <v>5.407612930881721</v>
      </c>
      <c r="I377" s="34">
        <f t="shared" si="158"/>
        <v>6.062680973536689</v>
      </c>
      <c r="J377" s="34">
        <f t="shared" si="159"/>
        <v>15.862907943256836</v>
      </c>
      <c r="K377" s="53" t="str">
        <f t="shared" si="171"/>
        <v>15h51m</v>
      </c>
      <c r="L377" s="35">
        <f t="shared" si="160"/>
        <v>16.607453452226913</v>
      </c>
      <c r="M377" s="46" t="str">
        <f t="shared" si="172"/>
        <v>16h36m</v>
      </c>
      <c r="N377" s="34">
        <f t="shared" si="161"/>
        <v>17.29637519338072</v>
      </c>
      <c r="O377" s="47" t="str">
        <f t="shared" si="173"/>
        <v>17h17m</v>
      </c>
      <c r="P377" s="35">
        <f t="shared" si="162"/>
        <v>17.951443236035686</v>
      </c>
      <c r="Q377" s="45" t="str">
        <f t="shared" si="174"/>
        <v>17h57m</v>
      </c>
      <c r="R377" s="34">
        <f t="shared" si="175"/>
        <v>11.87463805292662</v>
      </c>
      <c r="S377" s="51" t="str">
        <f t="shared" si="176"/>
        <v>11,9h</v>
      </c>
      <c r="T377" s="34">
        <f t="shared" si="163"/>
        <v>5.826081288962308</v>
      </c>
      <c r="U377" s="45" t="str">
        <f t="shared" si="177"/>
        <v>5h49m</v>
      </c>
      <c r="V377" s="35">
        <f t="shared" si="164"/>
        <v>6.481149331617275</v>
      </c>
      <c r="W377" s="47" t="str">
        <f t="shared" si="178"/>
        <v>6h28m</v>
      </c>
      <c r="X377" s="35">
        <f t="shared" si="165"/>
        <v>7.17007107277108</v>
      </c>
      <c r="Y377" s="46" t="str">
        <f t="shared" si="179"/>
        <v>7h10m</v>
      </c>
      <c r="Z377" s="34">
        <f t="shared" si="166"/>
        <v>7.914616581741157</v>
      </c>
      <c r="AA377" s="48" t="str">
        <f t="shared" si="180"/>
        <v>7h54m</v>
      </c>
      <c r="AB377" s="60"/>
      <c r="AC377" s="21">
        <f t="shared" si="182"/>
        <v>15.862907943256836</v>
      </c>
      <c r="AD377" s="21">
        <f t="shared" si="181"/>
        <v>17.951443236035686</v>
      </c>
      <c r="AE377" s="21">
        <f t="shared" si="183"/>
        <v>29.826081288962307</v>
      </c>
      <c r="AF377" s="55">
        <f t="shared" si="184"/>
        <v>31.914616581741157</v>
      </c>
      <c r="AG377" s="31">
        <v>24</v>
      </c>
    </row>
    <row r="378" spans="1:33" ht="11.25">
      <c r="A378" s="40">
        <f t="shared" si="185"/>
        <v>40523</v>
      </c>
      <c r="B378" s="39">
        <f t="shared" si="167"/>
        <v>2455541.5</v>
      </c>
      <c r="C378" s="35">
        <f t="shared" si="168"/>
        <v>4219.6055606694</v>
      </c>
      <c r="D378" s="35">
        <f t="shared" si="169"/>
        <v>0.10393713048661123</v>
      </c>
      <c r="E378" s="34">
        <f t="shared" si="155"/>
        <v>-23.078778625858344</v>
      </c>
      <c r="F378" s="34">
        <f t="shared" si="170"/>
        <v>3.965487377909639</v>
      </c>
      <c r="G378" s="34">
        <f t="shared" si="156"/>
        <v>4.71120630767968</v>
      </c>
      <c r="H378" s="34">
        <f t="shared" si="157"/>
        <v>5.4008598887732635</v>
      </c>
      <c r="I378" s="34">
        <f t="shared" si="158"/>
        <v>6.056394671141098</v>
      </c>
      <c r="J378" s="34">
        <f t="shared" si="159"/>
        <v>15.861550247423027</v>
      </c>
      <c r="K378" s="53" t="str">
        <f t="shared" si="171"/>
        <v>15h51m</v>
      </c>
      <c r="L378" s="35">
        <f t="shared" si="160"/>
        <v>16.60726917719307</v>
      </c>
      <c r="M378" s="46" t="str">
        <f t="shared" si="172"/>
        <v>16h36m</v>
      </c>
      <c r="N378" s="34">
        <f t="shared" si="161"/>
        <v>17.29692275828665</v>
      </c>
      <c r="O378" s="47" t="str">
        <f t="shared" si="173"/>
        <v>17h17m</v>
      </c>
      <c r="P378" s="35">
        <f t="shared" si="162"/>
        <v>17.95245754065449</v>
      </c>
      <c r="Q378" s="45" t="str">
        <f t="shared" si="174"/>
        <v>17h57m</v>
      </c>
      <c r="R378" s="34">
        <f t="shared" si="175"/>
        <v>11.887210657717802</v>
      </c>
      <c r="S378" s="51" t="str">
        <f t="shared" si="176"/>
        <v>11,9h</v>
      </c>
      <c r="T378" s="34">
        <f t="shared" si="163"/>
        <v>5.839668198372291</v>
      </c>
      <c r="U378" s="45" t="str">
        <f t="shared" si="177"/>
        <v>5h50m</v>
      </c>
      <c r="V378" s="35">
        <f t="shared" si="164"/>
        <v>6.4952029807401255</v>
      </c>
      <c r="W378" s="47" t="str">
        <f t="shared" si="178"/>
        <v>6h29m</v>
      </c>
      <c r="X378" s="35">
        <f t="shared" si="165"/>
        <v>7.184856561833709</v>
      </c>
      <c r="Y378" s="46" t="str">
        <f t="shared" si="179"/>
        <v>7h11m</v>
      </c>
      <c r="Z378" s="34">
        <f t="shared" si="166"/>
        <v>7.93057549160375</v>
      </c>
      <c r="AA378" s="48" t="str">
        <f t="shared" si="180"/>
        <v>7h55m</v>
      </c>
      <c r="AB378" s="60"/>
      <c r="AC378" s="21">
        <f t="shared" si="182"/>
        <v>15.861550247423027</v>
      </c>
      <c r="AD378" s="21">
        <f t="shared" si="181"/>
        <v>17.95245754065449</v>
      </c>
      <c r="AE378" s="21">
        <f t="shared" si="183"/>
        <v>29.83966819837229</v>
      </c>
      <c r="AF378" s="55">
        <f t="shared" si="184"/>
        <v>31.93057549160375</v>
      </c>
      <c r="AG378" s="31">
        <v>24</v>
      </c>
    </row>
    <row r="379" spans="1:33" ht="11.25">
      <c r="A379" s="40">
        <f t="shared" si="185"/>
        <v>40524</v>
      </c>
      <c r="B379" s="39">
        <f t="shared" si="167"/>
        <v>2455542.5</v>
      </c>
      <c r="C379" s="35">
        <f t="shared" si="168"/>
        <v>4220.591208021</v>
      </c>
      <c r="D379" s="35">
        <f t="shared" si="169"/>
        <v>0.09655395448909561</v>
      </c>
      <c r="E379" s="34">
        <f t="shared" si="155"/>
        <v>-23.151513283960732</v>
      </c>
      <c r="F379" s="34">
        <f t="shared" si="170"/>
        <v>3.957552276419162</v>
      </c>
      <c r="G379" s="34">
        <f t="shared" si="156"/>
        <v>4.704352087054374</v>
      </c>
      <c r="H379" s="34">
        <f t="shared" si="157"/>
        <v>5.394679466147346</v>
      </c>
      <c r="I379" s="34">
        <f t="shared" si="158"/>
        <v>6.05064431886599</v>
      </c>
      <c r="J379" s="34">
        <f t="shared" si="159"/>
        <v>15.860998321930065</v>
      </c>
      <c r="K379" s="53" t="str">
        <f t="shared" si="171"/>
        <v>15h51m</v>
      </c>
      <c r="L379" s="35">
        <f t="shared" si="160"/>
        <v>16.60779813256528</v>
      </c>
      <c r="M379" s="46" t="str">
        <f t="shared" si="172"/>
        <v>16h36m</v>
      </c>
      <c r="N379" s="34">
        <f t="shared" si="161"/>
        <v>17.29812551165825</v>
      </c>
      <c r="O379" s="47" t="str">
        <f t="shared" si="173"/>
        <v>17h17m</v>
      </c>
      <c r="P379" s="35">
        <f t="shared" si="162"/>
        <v>17.954090364376896</v>
      </c>
      <c r="Q379" s="45" t="str">
        <f t="shared" si="174"/>
        <v>17h57m</v>
      </c>
      <c r="R379" s="34">
        <f t="shared" si="175"/>
        <v>11.898711362268019</v>
      </c>
      <c r="S379" s="51" t="str">
        <f t="shared" si="176"/>
        <v>11,9h</v>
      </c>
      <c r="T379" s="34">
        <f t="shared" si="163"/>
        <v>5.852801726644914</v>
      </c>
      <c r="U379" s="45" t="str">
        <f t="shared" si="177"/>
        <v>5h51m</v>
      </c>
      <c r="V379" s="35">
        <f t="shared" si="164"/>
        <v>6.5087665793635585</v>
      </c>
      <c r="W379" s="47" t="str">
        <f t="shared" si="178"/>
        <v>6h30m</v>
      </c>
      <c r="X379" s="35">
        <f t="shared" si="165"/>
        <v>7.1990939584565306</v>
      </c>
      <c r="Y379" s="46" t="str">
        <f t="shared" si="179"/>
        <v>7h11m</v>
      </c>
      <c r="Z379" s="34">
        <f t="shared" si="166"/>
        <v>7.945893769091743</v>
      </c>
      <c r="AA379" s="48" t="str">
        <f t="shared" si="180"/>
        <v>7h56m</v>
      </c>
      <c r="AB379" s="60"/>
      <c r="AC379" s="21">
        <f t="shared" si="182"/>
        <v>15.860998321930065</v>
      </c>
      <c r="AD379" s="21">
        <f t="shared" si="181"/>
        <v>17.954090364376896</v>
      </c>
      <c r="AE379" s="21">
        <f t="shared" si="183"/>
        <v>29.852801726644913</v>
      </c>
      <c r="AF379" s="55">
        <f t="shared" si="184"/>
        <v>31.945893769091743</v>
      </c>
      <c r="AG379" s="31">
        <v>24</v>
      </c>
    </row>
    <row r="380" spans="1:33" ht="11.25">
      <c r="A380" s="40">
        <f t="shared" si="185"/>
        <v>40525</v>
      </c>
      <c r="B380" s="39">
        <f t="shared" si="167"/>
        <v>2455543.5</v>
      </c>
      <c r="C380" s="35">
        <f t="shared" si="168"/>
        <v>4221.576855372599</v>
      </c>
      <c r="D380" s="35">
        <f t="shared" si="169"/>
        <v>0.08909511957893973</v>
      </c>
      <c r="E380" s="34">
        <f t="shared" si="155"/>
        <v>-23.21740574018868</v>
      </c>
      <c r="F380" s="34">
        <f t="shared" si="170"/>
        <v>3.950347745412727</v>
      </c>
      <c r="G380" s="34">
        <f t="shared" si="156"/>
        <v>4.69813346512068</v>
      </c>
      <c r="H380" s="34">
        <f t="shared" si="157"/>
        <v>5.389075158263479</v>
      </c>
      <c r="I380" s="34">
        <f t="shared" si="158"/>
        <v>6.045432394410312</v>
      </c>
      <c r="J380" s="34">
        <f t="shared" si="159"/>
        <v>15.861252625833789</v>
      </c>
      <c r="K380" s="53" t="str">
        <f t="shared" si="171"/>
        <v>15h51m</v>
      </c>
      <c r="L380" s="35">
        <f t="shared" si="160"/>
        <v>16.60903834554174</v>
      </c>
      <c r="M380" s="46" t="str">
        <f t="shared" si="172"/>
        <v>16h36m</v>
      </c>
      <c r="N380" s="34">
        <f t="shared" si="161"/>
        <v>17.29998003868454</v>
      </c>
      <c r="O380" s="47" t="str">
        <f t="shared" si="173"/>
        <v>17h17m</v>
      </c>
      <c r="P380" s="35">
        <f t="shared" si="162"/>
        <v>17.956337274831373</v>
      </c>
      <c r="Q380" s="45" t="str">
        <f t="shared" si="174"/>
        <v>17h57m</v>
      </c>
      <c r="R380" s="34">
        <f t="shared" si="175"/>
        <v>11.909135211179375</v>
      </c>
      <c r="S380" s="51" t="str">
        <f t="shared" si="176"/>
        <v>11,9h</v>
      </c>
      <c r="T380" s="34">
        <f t="shared" si="163"/>
        <v>5.865472486010748</v>
      </c>
      <c r="U380" s="45" t="str">
        <f t="shared" si="177"/>
        <v>5h51m</v>
      </c>
      <c r="V380" s="35">
        <f t="shared" si="164"/>
        <v>6.521829722157581</v>
      </c>
      <c r="W380" s="47" t="str">
        <f t="shared" si="178"/>
        <v>6h31m</v>
      </c>
      <c r="X380" s="35">
        <f t="shared" si="165"/>
        <v>7.21277141530038</v>
      </c>
      <c r="Y380" s="46" t="str">
        <f t="shared" si="179"/>
        <v>7h12m</v>
      </c>
      <c r="Z380" s="34">
        <f t="shared" si="166"/>
        <v>7.960557135008332</v>
      </c>
      <c r="AA380" s="48" t="str">
        <f t="shared" si="180"/>
        <v>7h57m</v>
      </c>
      <c r="AB380" s="60"/>
      <c r="AC380" s="21">
        <f t="shared" si="182"/>
        <v>15.861252625833789</v>
      </c>
      <c r="AD380" s="21">
        <f t="shared" si="181"/>
        <v>17.956337274831373</v>
      </c>
      <c r="AE380" s="21">
        <f t="shared" si="183"/>
        <v>29.86547248601075</v>
      </c>
      <c r="AF380" s="55">
        <f t="shared" si="184"/>
        <v>31.960557135008333</v>
      </c>
      <c r="AG380" s="31">
        <v>24</v>
      </c>
    </row>
    <row r="381" spans="1:33" ht="11.25">
      <c r="A381" s="40">
        <f t="shared" si="185"/>
        <v>40526</v>
      </c>
      <c r="B381" s="39">
        <f t="shared" si="167"/>
        <v>2455544.5</v>
      </c>
      <c r="C381" s="35">
        <f t="shared" si="168"/>
        <v>4222.5625027241995</v>
      </c>
      <c r="D381" s="35">
        <f t="shared" si="169"/>
        <v>0.08156761394832494</v>
      </c>
      <c r="E381" s="34">
        <f t="shared" si="155"/>
        <v>-23.27643652067532</v>
      </c>
      <c r="F381" s="34">
        <f t="shared" si="170"/>
        <v>3.9438805360605578</v>
      </c>
      <c r="G381" s="34">
        <f t="shared" si="156"/>
        <v>4.692554955442601</v>
      </c>
      <c r="H381" s="34">
        <f t="shared" si="157"/>
        <v>5.384050157215914</v>
      </c>
      <c r="I381" s="34">
        <f t="shared" si="158"/>
        <v>6.0407611600273885</v>
      </c>
      <c r="J381" s="34">
        <f t="shared" si="159"/>
        <v>15.862312922112233</v>
      </c>
      <c r="K381" s="53" t="str">
        <f t="shared" si="171"/>
        <v>15h51m</v>
      </c>
      <c r="L381" s="35">
        <f t="shared" si="160"/>
        <v>16.610987341494276</v>
      </c>
      <c r="M381" s="46" t="str">
        <f t="shared" si="172"/>
        <v>16h36m</v>
      </c>
      <c r="N381" s="34">
        <f t="shared" si="161"/>
        <v>17.302482543267587</v>
      </c>
      <c r="O381" s="47" t="str">
        <f t="shared" si="173"/>
        <v>17h18m</v>
      </c>
      <c r="P381" s="35">
        <f t="shared" si="162"/>
        <v>17.95919354607906</v>
      </c>
      <c r="Q381" s="45" t="str">
        <f t="shared" si="174"/>
        <v>17h57m</v>
      </c>
      <c r="R381" s="34">
        <f t="shared" si="175"/>
        <v>11.918477679945227</v>
      </c>
      <c r="S381" s="51" t="str">
        <f t="shared" si="176"/>
        <v>11,9h</v>
      </c>
      <c r="T381" s="34">
        <f t="shared" si="163"/>
        <v>5.877671226024287</v>
      </c>
      <c r="U381" s="45" t="str">
        <f t="shared" si="177"/>
        <v>5h52m</v>
      </c>
      <c r="V381" s="35">
        <f t="shared" si="164"/>
        <v>6.534382228835761</v>
      </c>
      <c r="W381" s="47" t="str">
        <f t="shared" si="178"/>
        <v>6h32m</v>
      </c>
      <c r="X381" s="35">
        <f t="shared" si="165"/>
        <v>7.225877430609074</v>
      </c>
      <c r="Y381" s="46" t="str">
        <f t="shared" si="179"/>
        <v>7h13m</v>
      </c>
      <c r="Z381" s="34">
        <f t="shared" si="166"/>
        <v>7.974551849991117</v>
      </c>
      <c r="AA381" s="48" t="str">
        <f t="shared" si="180"/>
        <v>7h58m</v>
      </c>
      <c r="AB381" s="60"/>
      <c r="AC381" s="21">
        <f t="shared" si="182"/>
        <v>15.862312922112233</v>
      </c>
      <c r="AD381" s="21">
        <f t="shared" si="181"/>
        <v>17.95919354607906</v>
      </c>
      <c r="AE381" s="21">
        <f t="shared" si="183"/>
        <v>29.877671226024287</v>
      </c>
      <c r="AF381" s="55">
        <f t="shared" si="184"/>
        <v>31.974551849991116</v>
      </c>
      <c r="AG381" s="31">
        <v>24</v>
      </c>
    </row>
    <row r="382" spans="1:33" ht="11.25">
      <c r="A382" s="40">
        <f t="shared" si="185"/>
        <v>40527</v>
      </c>
      <c r="B382" s="39">
        <f t="shared" si="167"/>
        <v>2455545.5</v>
      </c>
      <c r="C382" s="35">
        <f t="shared" si="168"/>
        <v>4223.5481500758</v>
      </c>
      <c r="D382" s="35">
        <f t="shared" si="169"/>
        <v>0.0739784961843537</v>
      </c>
      <c r="E382" s="34">
        <f t="shared" si="155"/>
        <v>-23.328588179454503</v>
      </c>
      <c r="F382" s="34">
        <f t="shared" si="170"/>
        <v>3.938156758091592</v>
      </c>
      <c r="G382" s="34">
        <f t="shared" si="156"/>
        <v>4.687620634802858</v>
      </c>
      <c r="H382" s="34">
        <f t="shared" si="157"/>
        <v>5.379607343564768</v>
      </c>
      <c r="I382" s="34">
        <f t="shared" si="158"/>
        <v>6.03663265673053</v>
      </c>
      <c r="J382" s="34">
        <f t="shared" si="159"/>
        <v>15.864178261907238</v>
      </c>
      <c r="K382" s="53" t="str">
        <f t="shared" si="171"/>
        <v>15h51m</v>
      </c>
      <c r="L382" s="35">
        <f t="shared" si="160"/>
        <v>16.613642138618506</v>
      </c>
      <c r="M382" s="46" t="str">
        <f t="shared" si="172"/>
        <v>16h36m</v>
      </c>
      <c r="N382" s="34">
        <f t="shared" si="161"/>
        <v>17.305628847380415</v>
      </c>
      <c r="O382" s="47" t="str">
        <f t="shared" si="173"/>
        <v>17h18m</v>
      </c>
      <c r="P382" s="35">
        <f t="shared" si="162"/>
        <v>17.96265416054618</v>
      </c>
      <c r="Q382" s="45" t="str">
        <f t="shared" si="174"/>
        <v>17h57m</v>
      </c>
      <c r="R382" s="34">
        <f t="shared" si="175"/>
        <v>11.926734686538936</v>
      </c>
      <c r="S382" s="51" t="str">
        <f t="shared" si="176"/>
        <v>11,9h</v>
      </c>
      <c r="T382" s="34">
        <f t="shared" si="163"/>
        <v>5.889388847085116</v>
      </c>
      <c r="U382" s="45" t="str">
        <f t="shared" si="177"/>
        <v>5h53m</v>
      </c>
      <c r="V382" s="35">
        <f t="shared" si="164"/>
        <v>6.546414160250879</v>
      </c>
      <c r="W382" s="47" t="str">
        <f t="shared" si="178"/>
        <v>6h32m</v>
      </c>
      <c r="X382" s="35">
        <f t="shared" si="165"/>
        <v>7.238400869012788</v>
      </c>
      <c r="Y382" s="46" t="str">
        <f t="shared" si="179"/>
        <v>7h14m</v>
      </c>
      <c r="Z382" s="34">
        <f t="shared" si="166"/>
        <v>7.987864745724054</v>
      </c>
      <c r="AA382" s="48" t="str">
        <f t="shared" si="180"/>
        <v>7h59m</v>
      </c>
      <c r="AB382" s="60"/>
      <c r="AC382" s="21">
        <f t="shared" si="182"/>
        <v>15.864178261907238</v>
      </c>
      <c r="AD382" s="21">
        <f t="shared" si="181"/>
        <v>17.96265416054618</v>
      </c>
      <c r="AE382" s="21">
        <f t="shared" si="183"/>
        <v>29.889388847085115</v>
      </c>
      <c r="AF382" s="55">
        <f t="shared" si="184"/>
        <v>31.987864745724053</v>
      </c>
      <c r="AG382" s="31">
        <v>24</v>
      </c>
    </row>
    <row r="383" spans="1:33" ht="11.25">
      <c r="A383" s="40">
        <f t="shared" si="185"/>
        <v>40528</v>
      </c>
      <c r="B383" s="39">
        <f t="shared" si="167"/>
        <v>2455546.5</v>
      </c>
      <c r="C383" s="35">
        <f t="shared" si="168"/>
        <v>4224.5337974274</v>
      </c>
      <c r="D383" s="35">
        <f t="shared" si="169"/>
        <v>0.06633488746208388</v>
      </c>
      <c r="E383" s="34">
        <f t="shared" si="155"/>
        <v>-23.3738453036168</v>
      </c>
      <c r="F383" s="34">
        <f t="shared" si="170"/>
        <v>3.933181858259658</v>
      </c>
      <c r="G383" s="34">
        <f t="shared" si="156"/>
        <v>4.683334131274433</v>
      </c>
      <c r="H383" s="34">
        <f t="shared" si="157"/>
        <v>5.375749278723259</v>
      </c>
      <c r="I383" s="34">
        <f t="shared" si="158"/>
        <v>6.033048699032047</v>
      </c>
      <c r="J383" s="34">
        <f t="shared" si="159"/>
        <v>15.866846970797575</v>
      </c>
      <c r="K383" s="53" t="str">
        <f t="shared" si="171"/>
        <v>15h52m</v>
      </c>
      <c r="L383" s="35">
        <f t="shared" si="160"/>
        <v>16.61699924381235</v>
      </c>
      <c r="M383" s="46" t="str">
        <f t="shared" si="172"/>
        <v>16h37m</v>
      </c>
      <c r="N383" s="34">
        <f t="shared" si="161"/>
        <v>17.309414391261175</v>
      </c>
      <c r="O383" s="47" t="str">
        <f t="shared" si="173"/>
        <v>17h18m</v>
      </c>
      <c r="P383" s="35">
        <f t="shared" si="162"/>
        <v>17.966713811569964</v>
      </c>
      <c r="Q383" s="45" t="str">
        <f t="shared" si="174"/>
        <v>17h58m</v>
      </c>
      <c r="R383" s="34">
        <f t="shared" si="175"/>
        <v>11.933902601935905</v>
      </c>
      <c r="S383" s="51" t="str">
        <f t="shared" si="176"/>
        <v>11,9h</v>
      </c>
      <c r="T383" s="34">
        <f t="shared" si="163"/>
        <v>5.900616413505869</v>
      </c>
      <c r="U383" s="45" t="str">
        <f t="shared" si="177"/>
        <v>5h54m</v>
      </c>
      <c r="V383" s="35">
        <f t="shared" si="164"/>
        <v>6.557915833814658</v>
      </c>
      <c r="W383" s="47" t="str">
        <f t="shared" si="178"/>
        <v>6h33m</v>
      </c>
      <c r="X383" s="35">
        <f t="shared" si="165"/>
        <v>7.250330981263483</v>
      </c>
      <c r="Y383" s="46" t="str">
        <f t="shared" si="179"/>
        <v>7h15m</v>
      </c>
      <c r="Z383" s="34">
        <f t="shared" si="166"/>
        <v>8.000483254278258</v>
      </c>
      <c r="AA383" s="48" t="str">
        <f t="shared" si="180"/>
        <v>8h0m</v>
      </c>
      <c r="AB383" s="60"/>
      <c r="AC383" s="21">
        <f t="shared" si="182"/>
        <v>15.866846970797575</v>
      </c>
      <c r="AD383" s="21">
        <f t="shared" si="181"/>
        <v>17.966713811569964</v>
      </c>
      <c r="AE383" s="21">
        <f t="shared" si="183"/>
        <v>29.90061641350587</v>
      </c>
      <c r="AF383" s="55">
        <f t="shared" si="184"/>
        <v>32.00048325427826</v>
      </c>
      <c r="AG383" s="31">
        <v>24</v>
      </c>
    </row>
    <row r="384" spans="1:33" ht="11.25">
      <c r="A384" s="40">
        <f t="shared" si="185"/>
        <v>40529</v>
      </c>
      <c r="B384" s="39">
        <f t="shared" si="167"/>
        <v>2455547.5</v>
      </c>
      <c r="C384" s="35">
        <f t="shared" si="168"/>
        <v>4225.519444778999</v>
      </c>
      <c r="D384" s="35">
        <f t="shared" si="169"/>
        <v>0.05864396366661467</v>
      </c>
      <c r="E384" s="34">
        <f t="shared" si="155"/>
        <v>-23.412194517864624</v>
      </c>
      <c r="F384" s="34">
        <f t="shared" si="170"/>
        <v>3.9289606009216635</v>
      </c>
      <c r="G384" s="34">
        <f t="shared" si="156"/>
        <v>4.67969861351138</v>
      </c>
      <c r="H384" s="34">
        <f t="shared" si="157"/>
        <v>5.3724781981401435</v>
      </c>
      <c r="I384" s="34">
        <f t="shared" si="158"/>
        <v>6.030010870239666</v>
      </c>
      <c r="J384" s="34">
        <f t="shared" si="159"/>
        <v>15.870316637255048</v>
      </c>
      <c r="K384" s="53" t="str">
        <f t="shared" si="171"/>
        <v>15h52m</v>
      </c>
      <c r="L384" s="35">
        <f t="shared" si="160"/>
        <v>16.621054649844766</v>
      </c>
      <c r="M384" s="46" t="str">
        <f t="shared" si="172"/>
        <v>16h37m</v>
      </c>
      <c r="N384" s="34">
        <f t="shared" si="161"/>
        <v>17.31383423447353</v>
      </c>
      <c r="O384" s="47" t="str">
        <f t="shared" si="173"/>
        <v>17h18m</v>
      </c>
      <c r="P384" s="35">
        <f t="shared" si="162"/>
        <v>17.97136690657305</v>
      </c>
      <c r="Q384" s="45" t="str">
        <f t="shared" si="174"/>
        <v>17h58m</v>
      </c>
      <c r="R384" s="34">
        <f t="shared" si="175"/>
        <v>11.93997825952067</v>
      </c>
      <c r="S384" s="51" t="str">
        <f t="shared" si="176"/>
        <v>11,9h</v>
      </c>
      <c r="T384" s="34">
        <f t="shared" si="163"/>
        <v>5.911345166093719</v>
      </c>
      <c r="U384" s="45" t="str">
        <f t="shared" si="177"/>
        <v>5h54m</v>
      </c>
      <c r="V384" s="35">
        <f t="shared" si="164"/>
        <v>6.568877838193242</v>
      </c>
      <c r="W384" s="47" t="str">
        <f t="shared" si="178"/>
        <v>6h34m</v>
      </c>
      <c r="X384" s="35">
        <f t="shared" si="165"/>
        <v>7.261657422822005</v>
      </c>
      <c r="Y384" s="46" t="str">
        <f t="shared" si="179"/>
        <v>7h15m</v>
      </c>
      <c r="Z384" s="34">
        <f t="shared" si="166"/>
        <v>8.012395435411722</v>
      </c>
      <c r="AA384" s="48" t="str">
        <f t="shared" si="180"/>
        <v>8h0m</v>
      </c>
      <c r="AB384" s="60"/>
      <c r="AC384" s="21">
        <f t="shared" si="182"/>
        <v>15.870316637255048</v>
      </c>
      <c r="AD384" s="21">
        <f t="shared" si="181"/>
        <v>17.97136690657305</v>
      </c>
      <c r="AE384" s="21">
        <f t="shared" si="183"/>
        <v>29.911345166093717</v>
      </c>
      <c r="AF384" s="55">
        <f t="shared" si="184"/>
        <v>32.01239543541172</v>
      </c>
      <c r="AG384" s="31">
        <v>24</v>
      </c>
    </row>
    <row r="385" spans="1:33" ht="11.25">
      <c r="A385" s="40">
        <f t="shared" si="185"/>
        <v>40530</v>
      </c>
      <c r="B385" s="39">
        <f t="shared" si="167"/>
        <v>2455548.5</v>
      </c>
      <c r="C385" s="35">
        <f t="shared" si="168"/>
        <v>4226.505092130599</v>
      </c>
      <c r="D385" s="35">
        <f t="shared" si="169"/>
        <v>0.05091294745325208</v>
      </c>
      <c r="E385" s="34">
        <f t="shared" si="155"/>
        <v>-23.443624488465172</v>
      </c>
      <c r="F385" s="34">
        <f t="shared" si="170"/>
        <v>3.925497050875107</v>
      </c>
      <c r="G385" s="34">
        <f t="shared" si="156"/>
        <v>4.676716781323629</v>
      </c>
      <c r="H385" s="34">
        <f t="shared" si="157"/>
        <v>5.369796005312667</v>
      </c>
      <c r="I385" s="34">
        <f t="shared" si="158"/>
        <v>6.027520518331981</v>
      </c>
      <c r="J385" s="34">
        <f t="shared" si="159"/>
        <v>15.874584103421855</v>
      </c>
      <c r="K385" s="53" t="str">
        <f t="shared" si="171"/>
        <v>15h52m</v>
      </c>
      <c r="L385" s="35">
        <f t="shared" si="160"/>
        <v>16.625803833870375</v>
      </c>
      <c r="M385" s="46" t="str">
        <f t="shared" si="172"/>
        <v>16h37m</v>
      </c>
      <c r="N385" s="34">
        <f t="shared" si="161"/>
        <v>17.318883057859413</v>
      </c>
      <c r="O385" s="47" t="str">
        <f t="shared" si="173"/>
        <v>17h19m</v>
      </c>
      <c r="P385" s="35">
        <f t="shared" si="162"/>
        <v>17.97660757087873</v>
      </c>
      <c r="Q385" s="45" t="str">
        <f t="shared" si="174"/>
        <v>17h58m</v>
      </c>
      <c r="R385" s="34">
        <f t="shared" si="175"/>
        <v>11.944958963336036</v>
      </c>
      <c r="S385" s="51" t="str">
        <f t="shared" si="176"/>
        <v>11,9h</v>
      </c>
      <c r="T385" s="34">
        <f t="shared" si="163"/>
        <v>5.921566534214767</v>
      </c>
      <c r="U385" s="45" t="str">
        <f t="shared" si="177"/>
        <v>5h55m</v>
      </c>
      <c r="V385" s="35">
        <f t="shared" si="164"/>
        <v>6.579291047234081</v>
      </c>
      <c r="W385" s="47" t="str">
        <f t="shared" si="178"/>
        <v>6h34m</v>
      </c>
      <c r="X385" s="35">
        <f t="shared" si="165"/>
        <v>7.272370271223119</v>
      </c>
      <c r="Y385" s="46" t="str">
        <f t="shared" si="179"/>
        <v>7h16m</v>
      </c>
      <c r="Z385" s="34">
        <f t="shared" si="166"/>
        <v>8.023590001671641</v>
      </c>
      <c r="AA385" s="48" t="str">
        <f t="shared" si="180"/>
        <v>8h1m</v>
      </c>
      <c r="AB385" s="60"/>
      <c r="AC385" s="21">
        <f t="shared" si="182"/>
        <v>15.874584103421855</v>
      </c>
      <c r="AD385" s="21">
        <f t="shared" si="181"/>
        <v>17.97660757087873</v>
      </c>
      <c r="AE385" s="21">
        <f t="shared" si="183"/>
        <v>29.92156653421477</v>
      </c>
      <c r="AF385" s="55">
        <f t="shared" si="184"/>
        <v>32.02359000167164</v>
      </c>
      <c r="AG385" s="31">
        <v>24</v>
      </c>
    </row>
    <row r="386" spans="1:33" ht="11.25">
      <c r="A386" s="40">
        <f t="shared" si="185"/>
        <v>40531</v>
      </c>
      <c r="B386" s="39">
        <f t="shared" si="167"/>
        <v>2455549.5</v>
      </c>
      <c r="C386" s="35">
        <f t="shared" si="168"/>
        <v>4227.490739482199</v>
      </c>
      <c r="D386" s="35">
        <f t="shared" si="169"/>
        <v>0.043149100255120566</v>
      </c>
      <c r="E386" s="34">
        <f t="shared" si="155"/>
        <v>-23.468125926599985</v>
      </c>
      <c r="F386" s="34">
        <f t="shared" si="170"/>
        <v>3.9227945585871415</v>
      </c>
      <c r="G386" s="34">
        <f t="shared" si="156"/>
        <v>4.674390857593328</v>
      </c>
      <c r="H386" s="34">
        <f t="shared" si="157"/>
        <v>5.367704266661352</v>
      </c>
      <c r="I386" s="34">
        <f t="shared" si="158"/>
        <v>6.02557875243204</v>
      </c>
      <c r="J386" s="34">
        <f t="shared" si="159"/>
        <v>15.879645458332021</v>
      </c>
      <c r="K386" s="53" t="str">
        <f t="shared" si="171"/>
        <v>15h52m</v>
      </c>
      <c r="L386" s="35">
        <f t="shared" si="160"/>
        <v>16.631241757338206</v>
      </c>
      <c r="M386" s="46" t="str">
        <f t="shared" si="172"/>
        <v>16h37m</v>
      </c>
      <c r="N386" s="34">
        <f t="shared" si="161"/>
        <v>17.32455516640623</v>
      </c>
      <c r="O386" s="47" t="str">
        <f t="shared" si="173"/>
        <v>17h19m</v>
      </c>
      <c r="P386" s="35">
        <f t="shared" si="162"/>
        <v>17.98242965217692</v>
      </c>
      <c r="Q386" s="45" t="str">
        <f t="shared" si="174"/>
        <v>17h58m</v>
      </c>
      <c r="R386" s="34">
        <f t="shared" si="175"/>
        <v>11.94884249513592</v>
      </c>
      <c r="S386" s="51" t="str">
        <f t="shared" si="176"/>
        <v>11,9h</v>
      </c>
      <c r="T386" s="34">
        <f t="shared" si="163"/>
        <v>5.93127214731284</v>
      </c>
      <c r="U386" s="45" t="str">
        <f t="shared" si="177"/>
        <v>5h55m</v>
      </c>
      <c r="V386" s="35">
        <f t="shared" si="164"/>
        <v>6.589146633083527</v>
      </c>
      <c r="W386" s="47" t="str">
        <f t="shared" si="178"/>
        <v>6h35m</v>
      </c>
      <c r="X386" s="35">
        <f t="shared" si="165"/>
        <v>7.282460042151552</v>
      </c>
      <c r="Y386" s="46" t="str">
        <f t="shared" si="179"/>
        <v>7h16m</v>
      </c>
      <c r="Z386" s="34">
        <f t="shared" si="166"/>
        <v>8.034056341157736</v>
      </c>
      <c r="AA386" s="48" t="str">
        <f t="shared" si="180"/>
        <v>8h2m</v>
      </c>
      <c r="AB386" s="60"/>
      <c r="AC386" s="21">
        <f t="shared" si="182"/>
        <v>15.879645458332021</v>
      </c>
      <c r="AD386" s="21">
        <f t="shared" si="181"/>
        <v>17.98242965217692</v>
      </c>
      <c r="AE386" s="21">
        <f t="shared" si="183"/>
        <v>29.93127214731284</v>
      </c>
      <c r="AF386" s="55">
        <f t="shared" si="184"/>
        <v>32.034056341157736</v>
      </c>
      <c r="AG386" s="31">
        <v>24</v>
      </c>
    </row>
    <row r="387" spans="1:33" ht="11.25">
      <c r="A387" s="40">
        <f t="shared" si="185"/>
        <v>40532</v>
      </c>
      <c r="B387" s="39">
        <f t="shared" si="167"/>
        <v>2455550.5</v>
      </c>
      <c r="C387" s="35">
        <f t="shared" si="168"/>
        <v>4228.4763868338</v>
      </c>
      <c r="D387" s="35">
        <f t="shared" si="169"/>
        <v>0.03535971424738596</v>
      </c>
      <c r="E387" s="34">
        <f t="shared" si="155"/>
        <v>-23.485691591110196</v>
      </c>
      <c r="F387" s="34">
        <f t="shared" si="170"/>
        <v>3.920855747930359</v>
      </c>
      <c r="G387" s="34">
        <f t="shared" si="156"/>
        <v>4.672722581582541</v>
      </c>
      <c r="H387" s="34">
        <f t="shared" si="157"/>
        <v>5.366204207293609</v>
      </c>
      <c r="I387" s="34">
        <f t="shared" si="158"/>
        <v>6.024186439895586</v>
      </c>
      <c r="J387" s="34">
        <f t="shared" si="159"/>
        <v>15.885496033682973</v>
      </c>
      <c r="K387" s="53" t="str">
        <f t="shared" si="171"/>
        <v>15h53m</v>
      </c>
      <c r="L387" s="35">
        <f t="shared" si="160"/>
        <v>16.637362867335156</v>
      </c>
      <c r="M387" s="46" t="str">
        <f t="shared" si="172"/>
        <v>16h38m</v>
      </c>
      <c r="N387" s="34">
        <f t="shared" si="161"/>
        <v>17.330844493046225</v>
      </c>
      <c r="O387" s="47" t="str">
        <f t="shared" si="173"/>
        <v>17h19m</v>
      </c>
      <c r="P387" s="35">
        <f t="shared" si="162"/>
        <v>17.988826725648202</v>
      </c>
      <c r="Q387" s="45" t="str">
        <f t="shared" si="174"/>
        <v>17h59m</v>
      </c>
      <c r="R387" s="34">
        <f t="shared" si="175"/>
        <v>11.951627120208826</v>
      </c>
      <c r="S387" s="51" t="str">
        <f t="shared" si="176"/>
        <v>12h</v>
      </c>
      <c r="T387" s="34">
        <f t="shared" si="163"/>
        <v>5.940453845857028</v>
      </c>
      <c r="U387" s="45" t="str">
        <f t="shared" si="177"/>
        <v>5h56m</v>
      </c>
      <c r="V387" s="35">
        <f t="shared" si="164"/>
        <v>6.598436078459005</v>
      </c>
      <c r="W387" s="47" t="str">
        <f t="shared" si="178"/>
        <v>6h35m</v>
      </c>
      <c r="X387" s="35">
        <f t="shared" si="165"/>
        <v>7.291917704170073</v>
      </c>
      <c r="Y387" s="46" t="str">
        <f t="shared" si="179"/>
        <v>7h17m</v>
      </c>
      <c r="Z387" s="34">
        <f t="shared" si="166"/>
        <v>8.043784537822255</v>
      </c>
      <c r="AA387" s="48" t="str">
        <f t="shared" si="180"/>
        <v>8h2m</v>
      </c>
      <c r="AB387" s="60"/>
      <c r="AC387" s="21">
        <f t="shared" si="182"/>
        <v>15.885496033682973</v>
      </c>
      <c r="AD387" s="21">
        <f t="shared" si="181"/>
        <v>17.988826725648202</v>
      </c>
      <c r="AE387" s="21">
        <f t="shared" si="183"/>
        <v>29.94045384585703</v>
      </c>
      <c r="AF387" s="55">
        <f t="shared" si="184"/>
        <v>32.043784537822255</v>
      </c>
      <c r="AG387" s="31">
        <v>24</v>
      </c>
    </row>
    <row r="388" spans="1:33" ht="11.25">
      <c r="A388" s="40">
        <f t="shared" si="185"/>
        <v>40533</v>
      </c>
      <c r="B388" s="39">
        <f t="shared" si="167"/>
        <v>2455551.5</v>
      </c>
      <c r="C388" s="35">
        <f t="shared" si="168"/>
        <v>4229.4620341854</v>
      </c>
      <c r="D388" s="35">
        <f t="shared" si="169"/>
        <v>0.02755210427749631</v>
      </c>
      <c r="E388" s="34">
        <f t="shared" si="155"/>
        <v>-23.496316290636553</v>
      </c>
      <c r="F388" s="34">
        <f t="shared" si="170"/>
        <v>3.919682506522021</v>
      </c>
      <c r="G388" s="34">
        <f t="shared" si="156"/>
        <v>4.671713203673887</v>
      </c>
      <c r="H388" s="34">
        <f t="shared" si="157"/>
        <v>5.365296707678645</v>
      </c>
      <c r="I388" s="34">
        <f t="shared" si="158"/>
        <v>6.023344204027511</v>
      </c>
      <c r="J388" s="34">
        <f t="shared" si="159"/>
        <v>15.892130402244524</v>
      </c>
      <c r="K388" s="53" t="str">
        <f t="shared" si="171"/>
        <v>15h53m</v>
      </c>
      <c r="L388" s="35">
        <f t="shared" si="160"/>
        <v>16.644161099396392</v>
      </c>
      <c r="M388" s="46" t="str">
        <f t="shared" si="172"/>
        <v>16h38m</v>
      </c>
      <c r="N388" s="34">
        <f t="shared" si="161"/>
        <v>17.33774460340115</v>
      </c>
      <c r="O388" s="47" t="str">
        <f t="shared" si="173"/>
        <v>17h20m</v>
      </c>
      <c r="P388" s="35">
        <f t="shared" si="162"/>
        <v>17.995792099750012</v>
      </c>
      <c r="Q388" s="45" t="str">
        <f t="shared" si="174"/>
        <v>17h59m</v>
      </c>
      <c r="R388" s="34">
        <f t="shared" si="175"/>
        <v>11.953311591944981</v>
      </c>
      <c r="S388" s="51" t="str">
        <f t="shared" si="176"/>
        <v>12h</v>
      </c>
      <c r="T388" s="34">
        <f t="shared" si="163"/>
        <v>5.949103691694993</v>
      </c>
      <c r="U388" s="45" t="str">
        <f t="shared" si="177"/>
        <v>5h56m</v>
      </c>
      <c r="V388" s="35">
        <f t="shared" si="164"/>
        <v>6.607151188043859</v>
      </c>
      <c r="W388" s="47" t="str">
        <f t="shared" si="178"/>
        <v>6h36m</v>
      </c>
      <c r="X388" s="35">
        <f t="shared" si="165"/>
        <v>7.300734692048617</v>
      </c>
      <c r="Y388" s="46" t="str">
        <f t="shared" si="179"/>
        <v>7h18m</v>
      </c>
      <c r="Z388" s="34">
        <f t="shared" si="166"/>
        <v>8.052765389200482</v>
      </c>
      <c r="AA388" s="48" t="str">
        <f t="shared" si="180"/>
        <v>8h3m</v>
      </c>
      <c r="AB388" s="60"/>
      <c r="AC388" s="21">
        <f t="shared" si="182"/>
        <v>15.892130402244524</v>
      </c>
      <c r="AD388" s="21">
        <f t="shared" si="181"/>
        <v>17.995792099750012</v>
      </c>
      <c r="AE388" s="21">
        <f t="shared" si="183"/>
        <v>29.949103691694994</v>
      </c>
      <c r="AF388" s="55">
        <f t="shared" si="184"/>
        <v>32.05276538920048</v>
      </c>
      <c r="AG388" s="31">
        <v>24</v>
      </c>
    </row>
    <row r="389" spans="1:33" ht="11.25">
      <c r="A389" s="40">
        <f t="shared" si="185"/>
        <v>40534</v>
      </c>
      <c r="B389" s="39">
        <f t="shared" si="167"/>
        <v>2455552.5</v>
      </c>
      <c r="C389" s="35">
        <f t="shared" si="168"/>
        <v>4230.447681537</v>
      </c>
      <c r="D389" s="35">
        <f t="shared" si="169"/>
        <v>0.01973359977085462</v>
      </c>
      <c r="E389" s="34">
        <f t="shared" si="155"/>
        <v>-23.49999688515368</v>
      </c>
      <c r="F389" s="34">
        <f t="shared" si="170"/>
        <v>3.919275978743504</v>
      </c>
      <c r="G389" s="34">
        <f t="shared" si="156"/>
        <v>4.671363481576996</v>
      </c>
      <c r="H389" s="34">
        <f t="shared" si="157"/>
        <v>5.3649823012513735</v>
      </c>
      <c r="I389" s="34">
        <f t="shared" si="158"/>
        <v>6.023052422437398</v>
      </c>
      <c r="J389" s="34">
        <f t="shared" si="159"/>
        <v>15.899542378972649</v>
      </c>
      <c r="K389" s="53" t="str">
        <f t="shared" si="171"/>
        <v>15h53m</v>
      </c>
      <c r="L389" s="35">
        <f t="shared" si="160"/>
        <v>16.65162988180614</v>
      </c>
      <c r="M389" s="46" t="str">
        <f t="shared" si="172"/>
        <v>16h39m</v>
      </c>
      <c r="N389" s="34">
        <f t="shared" si="161"/>
        <v>17.345248701480518</v>
      </c>
      <c r="O389" s="47" t="str">
        <f t="shared" si="173"/>
        <v>17h20m</v>
      </c>
      <c r="P389" s="35">
        <f t="shared" si="162"/>
        <v>18.003318822666543</v>
      </c>
      <c r="Q389" s="45" t="str">
        <f t="shared" si="174"/>
        <v>18h0m</v>
      </c>
      <c r="R389" s="34">
        <f t="shared" si="175"/>
        <v>11.953895155125204</v>
      </c>
      <c r="S389" s="51" t="str">
        <f t="shared" si="176"/>
        <v>12h</v>
      </c>
      <c r="T389" s="34">
        <f t="shared" si="163"/>
        <v>5.957213977791747</v>
      </c>
      <c r="U389" s="45" t="str">
        <f t="shared" si="177"/>
        <v>5h57m</v>
      </c>
      <c r="V389" s="35">
        <f t="shared" si="164"/>
        <v>6.615284098977772</v>
      </c>
      <c r="W389" s="47" t="str">
        <f t="shared" si="178"/>
        <v>6h36m</v>
      </c>
      <c r="X389" s="35">
        <f t="shared" si="165"/>
        <v>7.308902918652149</v>
      </c>
      <c r="Y389" s="46" t="str">
        <f t="shared" si="179"/>
        <v>7h18m</v>
      </c>
      <c r="Z389" s="34">
        <f t="shared" si="166"/>
        <v>8.060990421485643</v>
      </c>
      <c r="AA389" s="48" t="str">
        <f t="shared" si="180"/>
        <v>8h3m</v>
      </c>
      <c r="AB389" s="60"/>
      <c r="AC389" s="21">
        <f t="shared" si="182"/>
        <v>15.899542378972649</v>
      </c>
      <c r="AD389" s="21">
        <f t="shared" si="181"/>
        <v>18.003318822666543</v>
      </c>
      <c r="AE389" s="21">
        <f t="shared" si="183"/>
        <v>29.957213977791746</v>
      </c>
      <c r="AF389" s="55">
        <f t="shared" si="184"/>
        <v>32.06099042148564</v>
      </c>
      <c r="AG389" s="31">
        <v>24</v>
      </c>
    </row>
    <row r="390" spans="1:33" ht="11.25">
      <c r="A390" s="40">
        <f t="shared" si="185"/>
        <v>40535</v>
      </c>
      <c r="B390" s="39">
        <f t="shared" si="167"/>
        <v>2455553.5</v>
      </c>
      <c r="C390" s="35">
        <f t="shared" si="168"/>
        <v>4231.433328888599</v>
      </c>
      <c r="D390" s="35">
        <f t="shared" si="169"/>
        <v>0.011911536621291016</v>
      </c>
      <c r="E390" s="34">
        <f t="shared" si="155"/>
        <v>-23.496732286898105</v>
      </c>
      <c r="F390" s="34">
        <f t="shared" si="170"/>
        <v>3.9196365614958273</v>
      </c>
      <c r="G390" s="34">
        <f t="shared" si="156"/>
        <v>4.671673678024589</v>
      </c>
      <c r="H390" s="34">
        <f t="shared" si="157"/>
        <v>5.365261172958127</v>
      </c>
      <c r="I390" s="34">
        <f t="shared" si="158"/>
        <v>6.023311226041822</v>
      </c>
      <c r="J390" s="34">
        <f t="shared" si="159"/>
        <v>15.907725024874537</v>
      </c>
      <c r="K390" s="53" t="str">
        <f t="shared" si="171"/>
        <v>15h54m</v>
      </c>
      <c r="L390" s="35">
        <f t="shared" si="160"/>
        <v>16.6597621414033</v>
      </c>
      <c r="M390" s="46" t="str">
        <f t="shared" si="172"/>
        <v>16h39m</v>
      </c>
      <c r="N390" s="34">
        <f t="shared" si="161"/>
        <v>17.353349636336837</v>
      </c>
      <c r="O390" s="47" t="str">
        <f t="shared" si="173"/>
        <v>17h21m</v>
      </c>
      <c r="P390" s="35">
        <f t="shared" si="162"/>
        <v>18.011399689420532</v>
      </c>
      <c r="Q390" s="45" t="str">
        <f t="shared" si="174"/>
        <v>18h0m</v>
      </c>
      <c r="R390" s="34">
        <f t="shared" si="175"/>
        <v>11.953377547916354</v>
      </c>
      <c r="S390" s="51" t="str">
        <f t="shared" si="176"/>
        <v>12h</v>
      </c>
      <c r="T390" s="34">
        <f t="shared" si="163"/>
        <v>5.964777237336887</v>
      </c>
      <c r="U390" s="45" t="str">
        <f t="shared" si="177"/>
        <v>5h57m</v>
      </c>
      <c r="V390" s="35">
        <f t="shared" si="164"/>
        <v>6.622827290420582</v>
      </c>
      <c r="W390" s="47" t="str">
        <f t="shared" si="178"/>
        <v>6h37m</v>
      </c>
      <c r="X390" s="35">
        <f t="shared" si="165"/>
        <v>7.31641478535412</v>
      </c>
      <c r="Y390" s="46" t="str">
        <f t="shared" si="179"/>
        <v>7h18m</v>
      </c>
      <c r="Z390" s="34">
        <f t="shared" si="166"/>
        <v>8.06845190188288</v>
      </c>
      <c r="AA390" s="48" t="str">
        <f t="shared" si="180"/>
        <v>8h4m</v>
      </c>
      <c r="AB390" s="60"/>
      <c r="AC390" s="21">
        <f t="shared" si="182"/>
        <v>15.907725024874537</v>
      </c>
      <c r="AD390" s="21">
        <f t="shared" si="181"/>
        <v>18.011399689420532</v>
      </c>
      <c r="AE390" s="21">
        <f t="shared" si="183"/>
        <v>29.964777237336886</v>
      </c>
      <c r="AF390" s="55">
        <f t="shared" si="184"/>
        <v>32.06845190188288</v>
      </c>
      <c r="AG390" s="31">
        <v>24</v>
      </c>
    </row>
    <row r="391" spans="1:33" ht="11.25">
      <c r="A391" s="40">
        <f t="shared" si="185"/>
        <v>40536</v>
      </c>
      <c r="B391" s="39">
        <f t="shared" si="167"/>
        <v>2455554.5</v>
      </c>
      <c r="C391" s="35">
        <f t="shared" si="168"/>
        <v>4232.418976240199</v>
      </c>
      <c r="D391" s="35">
        <f t="shared" si="169"/>
        <v>0.004093249075751017</v>
      </c>
      <c r="E391" s="34">
        <f aca="true" t="shared" si="186" ref="E391:E399">-23.5*COS(RADIANS(0.985*(DAY(A391)+30.3*(MONTH(A391)-1))+10))</f>
        <v>-23.486523460689707</v>
      </c>
      <c r="F391" s="34">
        <f t="shared" si="170"/>
        <v>3.9207639027253647</v>
      </c>
      <c r="G391" s="34">
        <f aca="true" t="shared" si="187" ref="G391:G399">DEGREES(ACOS((SIN(RADIANS(-6))-SIN(RADIANS($A$2))*SIN(RADIANS(E391)))/(COS(RADIANS($A$2))*COS(RADIANS(E391)))))/360*24</f>
        <v>4.6726435599727</v>
      </c>
      <c r="H391" s="34">
        <f aca="true" t="shared" si="188" ref="H391:H399">DEGREES(ACOS((SIN(RADIANS(-12))-SIN(RADIANS($A$2))*SIN(RADIANS(E391)))/(COS(RADIANS($A$2))*COS(RADIANS(E391)))))/360*24</f>
        <v>5.366133158751994</v>
      </c>
      <c r="I391" s="34">
        <f aca="true" t="shared" si="189" ref="I391:I399">DEGREES(ACOS((SIN(RADIANS(-18))-SIN(RADIANS($A$2))*SIN(RADIANS(E391)))/(COS(RADIANS($A$2))*COS(RADIANS(E391)))))/360*24</f>
        <v>6.024120498718222</v>
      </c>
      <c r="J391" s="34">
        <f aca="true" t="shared" si="190" ref="J391:J399">F391+12-D391</f>
        <v>15.916670653649614</v>
      </c>
      <c r="K391" s="53" t="str">
        <f t="shared" si="171"/>
        <v>15h55m</v>
      </c>
      <c r="L391" s="35">
        <f aca="true" t="shared" si="191" ref="L391:L399">G391+12-D391</f>
        <v>16.668550310896947</v>
      </c>
      <c r="M391" s="46" t="str">
        <f t="shared" si="172"/>
        <v>16h40m</v>
      </c>
      <c r="N391" s="34">
        <f aca="true" t="shared" si="192" ref="N391:N399">H391+12-D391</f>
        <v>17.36203990967624</v>
      </c>
      <c r="O391" s="47" t="str">
        <f t="shared" si="173"/>
        <v>17h21m</v>
      </c>
      <c r="P391" s="35">
        <f aca="true" t="shared" si="193" ref="P391:P399">I391+12-D391</f>
        <v>18.02002724964247</v>
      </c>
      <c r="Q391" s="45" t="str">
        <f t="shared" si="174"/>
        <v>18h1m</v>
      </c>
      <c r="R391" s="34">
        <f t="shared" si="175"/>
        <v>11.951759002563556</v>
      </c>
      <c r="S391" s="51" t="str">
        <f t="shared" si="176"/>
        <v>12h</v>
      </c>
      <c r="T391" s="34">
        <f aca="true" t="shared" si="194" ref="T391:T399">12-I391-D391</f>
        <v>5.9717862522060265</v>
      </c>
      <c r="U391" s="45" t="str">
        <f t="shared" si="177"/>
        <v>5h58m</v>
      </c>
      <c r="V391" s="35">
        <f aca="true" t="shared" si="195" ref="V391:V399">12-H391-D391</f>
        <v>6.6297735921722545</v>
      </c>
      <c r="W391" s="47" t="str">
        <f t="shared" si="178"/>
        <v>6h37m</v>
      </c>
      <c r="X391" s="35">
        <f aca="true" t="shared" si="196" ref="X391:X399">12-G391-D391</f>
        <v>7.323263190951549</v>
      </c>
      <c r="Y391" s="46" t="str">
        <f t="shared" si="179"/>
        <v>7h19m</v>
      </c>
      <c r="Z391" s="34">
        <f aca="true" t="shared" si="197" ref="Z391:Z399">12-F391-D391</f>
        <v>8.075142848198883</v>
      </c>
      <c r="AA391" s="48" t="str">
        <f t="shared" si="180"/>
        <v>8h4m</v>
      </c>
      <c r="AB391" s="60"/>
      <c r="AC391" s="21">
        <f t="shared" si="182"/>
        <v>15.916670653649614</v>
      </c>
      <c r="AD391" s="21">
        <f t="shared" si="181"/>
        <v>18.02002724964247</v>
      </c>
      <c r="AE391" s="21">
        <f t="shared" si="183"/>
        <v>29.971786252206027</v>
      </c>
      <c r="AF391" s="55">
        <f t="shared" si="184"/>
        <v>32.07514284819888</v>
      </c>
      <c r="AG391" s="31">
        <v>24</v>
      </c>
    </row>
    <row r="392" spans="1:33" ht="11.25">
      <c r="A392" s="40">
        <f t="shared" si="185"/>
        <v>40537</v>
      </c>
      <c r="B392" s="39">
        <f t="shared" si="167"/>
        <v>2455555.5</v>
      </c>
      <c r="C392" s="35">
        <f t="shared" si="168"/>
        <v>4233.4046235917995</v>
      </c>
      <c r="D392" s="35">
        <f t="shared" si="169"/>
        <v>-0.0037139383772640637</v>
      </c>
      <c r="E392" s="34">
        <f t="shared" si="186"/>
        <v>-23.469373423646584</v>
      </c>
      <c r="F392" s="34">
        <f t="shared" si="170"/>
        <v>3.9226569027316067</v>
      </c>
      <c r="G392" s="34">
        <f t="shared" si="187"/>
        <v>4.674272399310111</v>
      </c>
      <c r="H392" s="34">
        <f t="shared" si="188"/>
        <v>5.367597746040476</v>
      </c>
      <c r="I392" s="34">
        <f t="shared" si="189"/>
        <v>6.025479877611932</v>
      </c>
      <c r="J392" s="34">
        <f t="shared" si="190"/>
        <v>15.92637084110887</v>
      </c>
      <c r="K392" s="53" t="str">
        <f t="shared" si="171"/>
        <v>15h55m</v>
      </c>
      <c r="L392" s="35">
        <f t="shared" si="191"/>
        <v>16.677986337687376</v>
      </c>
      <c r="M392" s="46" t="str">
        <f t="shared" si="172"/>
        <v>16h40m</v>
      </c>
      <c r="N392" s="34">
        <f t="shared" si="192"/>
        <v>17.371311684417737</v>
      </c>
      <c r="O392" s="47" t="str">
        <f t="shared" si="173"/>
        <v>17h22m</v>
      </c>
      <c r="P392" s="35">
        <f t="shared" si="193"/>
        <v>18.029193815989196</v>
      </c>
      <c r="Q392" s="45" t="str">
        <f t="shared" si="174"/>
        <v>18h1m</v>
      </c>
      <c r="R392" s="34">
        <f t="shared" si="175"/>
        <v>11.949040244776135</v>
      </c>
      <c r="S392" s="51" t="str">
        <f t="shared" si="176"/>
        <v>11,9h</v>
      </c>
      <c r="T392" s="34">
        <f t="shared" si="194"/>
        <v>5.978234060765332</v>
      </c>
      <c r="U392" s="45" t="str">
        <f t="shared" si="177"/>
        <v>5h58m</v>
      </c>
      <c r="V392" s="35">
        <f t="shared" si="195"/>
        <v>6.636116192336789</v>
      </c>
      <c r="W392" s="47" t="str">
        <f t="shared" si="178"/>
        <v>6h38m</v>
      </c>
      <c r="X392" s="35">
        <f t="shared" si="196"/>
        <v>7.329441539067153</v>
      </c>
      <c r="Y392" s="46" t="str">
        <f t="shared" si="179"/>
        <v>7h19m</v>
      </c>
      <c r="Z392" s="34">
        <f t="shared" si="197"/>
        <v>8.081057035645657</v>
      </c>
      <c r="AA392" s="48" t="str">
        <f t="shared" si="180"/>
        <v>8h4m</v>
      </c>
      <c r="AB392" s="60"/>
      <c r="AC392" s="21">
        <f t="shared" si="182"/>
        <v>15.92637084110887</v>
      </c>
      <c r="AD392" s="21">
        <f t="shared" si="181"/>
        <v>18.029193815989196</v>
      </c>
      <c r="AE392" s="21">
        <f t="shared" si="183"/>
        <v>29.97823406076533</v>
      </c>
      <c r="AF392" s="55">
        <f t="shared" si="184"/>
        <v>32.08105703564566</v>
      </c>
      <c r="AG392" s="31">
        <v>24</v>
      </c>
    </row>
    <row r="393" spans="1:33" ht="11.25">
      <c r="A393" s="40">
        <f t="shared" si="185"/>
        <v>40538</v>
      </c>
      <c r="B393" s="39">
        <f t="shared" si="167"/>
        <v>2455556.5</v>
      </c>
      <c r="C393" s="35">
        <f t="shared" si="168"/>
        <v>4234.3902709434</v>
      </c>
      <c r="D393" s="35">
        <f t="shared" si="169"/>
        <v>-0.011502719106200383</v>
      </c>
      <c r="E393" s="34">
        <f t="shared" si="186"/>
        <v>-23.44528724429338</v>
      </c>
      <c r="F393" s="34">
        <f t="shared" si="170"/>
        <v>3.9253137182464415</v>
      </c>
      <c r="G393" s="34">
        <f t="shared" si="187"/>
        <v>4.676558975072474</v>
      </c>
      <c r="H393" s="34">
        <f t="shared" si="188"/>
        <v>5.369654075083042</v>
      </c>
      <c r="I393" s="34">
        <f t="shared" si="189"/>
        <v>6.027388754094931</v>
      </c>
      <c r="J393" s="34">
        <f t="shared" si="190"/>
        <v>15.936816437352642</v>
      </c>
      <c r="K393" s="53" t="str">
        <f t="shared" si="171"/>
        <v>15h56m</v>
      </c>
      <c r="L393" s="35">
        <f t="shared" si="191"/>
        <v>16.688061694178675</v>
      </c>
      <c r="M393" s="46" t="str">
        <f t="shared" si="172"/>
        <v>16h41m</v>
      </c>
      <c r="N393" s="34">
        <f t="shared" si="192"/>
        <v>17.38115679418924</v>
      </c>
      <c r="O393" s="47" t="str">
        <f t="shared" si="173"/>
        <v>17h22m</v>
      </c>
      <c r="P393" s="35">
        <f t="shared" si="193"/>
        <v>18.03889147320113</v>
      </c>
      <c r="Q393" s="45" t="str">
        <f t="shared" si="174"/>
        <v>18h2m</v>
      </c>
      <c r="R393" s="34">
        <f t="shared" si="175"/>
        <v>11.94522249181014</v>
      </c>
      <c r="S393" s="51" t="str">
        <f t="shared" si="176"/>
        <v>11,9h</v>
      </c>
      <c r="T393" s="34">
        <f t="shared" si="194"/>
        <v>5.98411396501127</v>
      </c>
      <c r="U393" s="45" t="str">
        <f t="shared" si="177"/>
        <v>5h59m</v>
      </c>
      <c r="V393" s="35">
        <f t="shared" si="195"/>
        <v>6.641848644023159</v>
      </c>
      <c r="W393" s="47" t="str">
        <f t="shared" si="178"/>
        <v>6h38m</v>
      </c>
      <c r="X393" s="35">
        <f t="shared" si="196"/>
        <v>7.334943744033726</v>
      </c>
      <c r="Y393" s="46" t="str">
        <f t="shared" si="179"/>
        <v>7h20m</v>
      </c>
      <c r="Z393" s="34">
        <f t="shared" si="197"/>
        <v>8.08618900085976</v>
      </c>
      <c r="AA393" s="48" t="str">
        <f t="shared" si="180"/>
        <v>8h5m</v>
      </c>
      <c r="AB393" s="60"/>
      <c r="AC393" s="21">
        <f t="shared" si="182"/>
        <v>15.936816437352642</v>
      </c>
      <c r="AD393" s="21">
        <f t="shared" si="181"/>
        <v>18.03889147320113</v>
      </c>
      <c r="AE393" s="21">
        <f t="shared" si="183"/>
        <v>29.984113965011268</v>
      </c>
      <c r="AF393" s="55">
        <f t="shared" si="184"/>
        <v>32.08618900085976</v>
      </c>
      <c r="AG393" s="31">
        <v>24</v>
      </c>
    </row>
    <row r="394" spans="1:33" ht="11.25">
      <c r="A394" s="40">
        <f t="shared" si="185"/>
        <v>40539</v>
      </c>
      <c r="B394" s="39">
        <f t="shared" si="167"/>
        <v>2455557.5</v>
      </c>
      <c r="C394" s="35">
        <f t="shared" si="168"/>
        <v>4235.375918295</v>
      </c>
      <c r="D394" s="35">
        <f t="shared" si="169"/>
        <v>-0.019265812412418728</v>
      </c>
      <c r="E394" s="34">
        <f t="shared" si="186"/>
        <v>-23.414272041063327</v>
      </c>
      <c r="F394" s="34">
        <f t="shared" si="170"/>
        <v>3.9287317692521766</v>
      </c>
      <c r="G394" s="34">
        <f t="shared" si="187"/>
        <v>4.679501577147219</v>
      </c>
      <c r="H394" s="34">
        <f t="shared" si="188"/>
        <v>5.3723009413311305</v>
      </c>
      <c r="I394" s="34">
        <f t="shared" si="189"/>
        <v>6.029846275371774</v>
      </c>
      <c r="J394" s="34">
        <f t="shared" si="190"/>
        <v>15.947997581664596</v>
      </c>
      <c r="K394" s="53" t="str">
        <f t="shared" si="171"/>
        <v>15h56m</v>
      </c>
      <c r="L394" s="35">
        <f t="shared" si="191"/>
        <v>16.698767389559638</v>
      </c>
      <c r="M394" s="46" t="str">
        <f t="shared" si="172"/>
        <v>16h41m</v>
      </c>
      <c r="N394" s="34">
        <f t="shared" si="192"/>
        <v>17.391566753743547</v>
      </c>
      <c r="O394" s="47" t="str">
        <f t="shared" si="173"/>
        <v>17h23m</v>
      </c>
      <c r="P394" s="35">
        <f t="shared" si="193"/>
        <v>18.04911208778419</v>
      </c>
      <c r="Q394" s="45" t="str">
        <f t="shared" si="174"/>
        <v>18h2m</v>
      </c>
      <c r="R394" s="34">
        <f t="shared" si="175"/>
        <v>11.940307449256453</v>
      </c>
      <c r="S394" s="51" t="str">
        <f t="shared" si="176"/>
        <v>11,9h</v>
      </c>
      <c r="T394" s="34">
        <f t="shared" si="194"/>
        <v>5.989419537040645</v>
      </c>
      <c r="U394" s="45" t="str">
        <f t="shared" si="177"/>
        <v>5h59m</v>
      </c>
      <c r="V394" s="35">
        <f t="shared" si="195"/>
        <v>6.6469648710812885</v>
      </c>
      <c r="W394" s="47" t="str">
        <f t="shared" si="178"/>
        <v>6h38m</v>
      </c>
      <c r="X394" s="35">
        <f t="shared" si="196"/>
        <v>7.3397642352652</v>
      </c>
      <c r="Y394" s="46" t="str">
        <f t="shared" si="179"/>
        <v>7h20m</v>
      </c>
      <c r="Z394" s="34">
        <f t="shared" si="197"/>
        <v>8.090534043160241</v>
      </c>
      <c r="AA394" s="48" t="str">
        <f t="shared" si="180"/>
        <v>8h5m</v>
      </c>
      <c r="AB394" s="60"/>
      <c r="AC394" s="21">
        <f t="shared" si="182"/>
        <v>15.947997581664596</v>
      </c>
      <c r="AD394" s="21">
        <f t="shared" si="181"/>
        <v>18.04911208778419</v>
      </c>
      <c r="AE394" s="21">
        <f t="shared" si="183"/>
        <v>29.989419537040646</v>
      </c>
      <c r="AF394" s="55">
        <f t="shared" si="184"/>
        <v>32.09053404316024</v>
      </c>
      <c r="AG394" s="31">
        <v>24</v>
      </c>
    </row>
    <row r="395" spans="1:33" ht="11.25">
      <c r="A395" s="40">
        <f t="shared" si="185"/>
        <v>40540</v>
      </c>
      <c r="B395" s="39">
        <f t="shared" si="167"/>
        <v>2455558.5</v>
      </c>
      <c r="C395" s="35">
        <f t="shared" si="168"/>
        <v>4236.361565646599</v>
      </c>
      <c r="D395" s="35">
        <f t="shared" si="169"/>
        <v>-0.026995971574202318</v>
      </c>
      <c r="E395" s="34">
        <f t="shared" si="186"/>
        <v>-23.376336980194466</v>
      </c>
      <c r="F395" s="34">
        <f t="shared" si="170"/>
        <v>3.9329077484837325</v>
      </c>
      <c r="G395" s="34">
        <f t="shared" si="187"/>
        <v>4.683098011445953</v>
      </c>
      <c r="H395" s="34">
        <f t="shared" si="188"/>
        <v>5.375536798698043</v>
      </c>
      <c r="I395" s="34">
        <f t="shared" si="189"/>
        <v>6.0328513467251055</v>
      </c>
      <c r="J395" s="34">
        <f t="shared" si="190"/>
        <v>15.959903720057934</v>
      </c>
      <c r="K395" s="53" t="str">
        <f t="shared" si="171"/>
        <v>15h57m</v>
      </c>
      <c r="L395" s="35">
        <f t="shared" si="191"/>
        <v>16.710093983020155</v>
      </c>
      <c r="M395" s="46" t="str">
        <f t="shared" si="172"/>
        <v>16h42m</v>
      </c>
      <c r="N395" s="34">
        <f t="shared" si="192"/>
        <v>17.402532770272245</v>
      </c>
      <c r="O395" s="47" t="str">
        <f t="shared" si="173"/>
        <v>17h24m</v>
      </c>
      <c r="P395" s="35">
        <f t="shared" si="193"/>
        <v>18.05984731829931</v>
      </c>
      <c r="Q395" s="45" t="str">
        <f t="shared" si="174"/>
        <v>18h3m</v>
      </c>
      <c r="R395" s="34">
        <f t="shared" si="175"/>
        <v>11.934297306549789</v>
      </c>
      <c r="S395" s="51" t="str">
        <f t="shared" si="176"/>
        <v>11,9h</v>
      </c>
      <c r="T395" s="34">
        <f t="shared" si="194"/>
        <v>5.994144624849097</v>
      </c>
      <c r="U395" s="45" t="str">
        <f t="shared" si="177"/>
        <v>5h59m</v>
      </c>
      <c r="V395" s="35">
        <f t="shared" si="195"/>
        <v>6.65145917287616</v>
      </c>
      <c r="W395" s="47" t="str">
        <f t="shared" si="178"/>
        <v>6h39m</v>
      </c>
      <c r="X395" s="35">
        <f t="shared" si="196"/>
        <v>7.34389796012825</v>
      </c>
      <c r="Y395" s="46" t="str">
        <f t="shared" si="179"/>
        <v>7h20m</v>
      </c>
      <c r="Z395" s="34">
        <f t="shared" si="197"/>
        <v>8.09408822309047</v>
      </c>
      <c r="AA395" s="48" t="str">
        <f t="shared" si="180"/>
        <v>8h5m</v>
      </c>
      <c r="AB395" s="60"/>
      <c r="AC395" s="21">
        <f t="shared" si="182"/>
        <v>15.959903720057934</v>
      </c>
      <c r="AD395" s="21">
        <f t="shared" si="181"/>
        <v>18.05984731829931</v>
      </c>
      <c r="AE395" s="21">
        <f t="shared" si="183"/>
        <v>29.9941446248491</v>
      </c>
      <c r="AF395" s="55">
        <f t="shared" si="184"/>
        <v>32.094088223090466</v>
      </c>
      <c r="AG395" s="31">
        <v>24</v>
      </c>
    </row>
    <row r="396" spans="1:33" ht="11.25">
      <c r="A396" s="40">
        <f>A395+1</f>
        <v>40541</v>
      </c>
      <c r="B396" s="39">
        <f t="shared" si="167"/>
        <v>2455559.5</v>
      </c>
      <c r="C396" s="35">
        <f t="shared" si="168"/>
        <v>4237.347212998199</v>
      </c>
      <c r="D396" s="35">
        <f t="shared" si="169"/>
        <v>-0.03468599184954659</v>
      </c>
      <c r="E396" s="34">
        <f t="shared" si="186"/>
        <v>-23.331493273020648</v>
      </c>
      <c r="F396" s="34">
        <f t="shared" si="170"/>
        <v>3.937837633539445</v>
      </c>
      <c r="G396" s="34">
        <f t="shared" si="187"/>
        <v>4.68734560651201</v>
      </c>
      <c r="H396" s="34">
        <f t="shared" si="188"/>
        <v>5.379359763741338</v>
      </c>
      <c r="I396" s="34">
        <f t="shared" si="189"/>
        <v>6.036402634390173</v>
      </c>
      <c r="J396" s="34">
        <f t="shared" si="190"/>
        <v>15.972523625388991</v>
      </c>
      <c r="K396" s="53" t="str">
        <f t="shared" si="171"/>
        <v>15h58m</v>
      </c>
      <c r="L396" s="35">
        <f t="shared" si="191"/>
        <v>16.722031598361557</v>
      </c>
      <c r="M396" s="46" t="str">
        <f t="shared" si="172"/>
        <v>16h43m</v>
      </c>
      <c r="N396" s="34">
        <f t="shared" si="192"/>
        <v>17.414045755590884</v>
      </c>
      <c r="O396" s="47" t="str">
        <f t="shared" si="173"/>
        <v>17h24m</v>
      </c>
      <c r="P396" s="35">
        <f t="shared" si="193"/>
        <v>18.071088626239717</v>
      </c>
      <c r="Q396" s="45" t="str">
        <f t="shared" si="174"/>
        <v>18h4m</v>
      </c>
      <c r="R396" s="34">
        <f t="shared" si="175"/>
        <v>11.927194731219657</v>
      </c>
      <c r="S396" s="51" t="str">
        <f t="shared" si="176"/>
        <v>11,9h</v>
      </c>
      <c r="T396" s="34">
        <f t="shared" si="194"/>
        <v>5.998283357459374</v>
      </c>
      <c r="U396" s="45" t="str">
        <f t="shared" si="177"/>
        <v>5h59m</v>
      </c>
      <c r="V396" s="35">
        <f t="shared" si="195"/>
        <v>6.655326228108209</v>
      </c>
      <c r="W396" s="47" t="str">
        <f t="shared" si="178"/>
        <v>6h39m</v>
      </c>
      <c r="X396" s="35">
        <f t="shared" si="196"/>
        <v>7.347340385337537</v>
      </c>
      <c r="Y396" s="46" t="str">
        <f t="shared" si="179"/>
        <v>7h20m</v>
      </c>
      <c r="Z396" s="34">
        <f t="shared" si="197"/>
        <v>8.096848358310101</v>
      </c>
      <c r="AA396" s="48" t="str">
        <f t="shared" si="180"/>
        <v>8h5m</v>
      </c>
      <c r="AB396" s="60"/>
      <c r="AC396" s="21">
        <f t="shared" si="182"/>
        <v>15.972523625388991</v>
      </c>
      <c r="AD396" s="21">
        <f t="shared" si="181"/>
        <v>18.071088626239717</v>
      </c>
      <c r="AE396" s="21">
        <f t="shared" si="183"/>
        <v>29.998283357459375</v>
      </c>
      <c r="AF396" s="55">
        <f t="shared" si="184"/>
        <v>32.0968483583101</v>
      </c>
      <c r="AG396" s="31">
        <v>24</v>
      </c>
    </row>
    <row r="397" spans="1:33" ht="11.25">
      <c r="A397" s="40">
        <f>A396+1</f>
        <v>40542</v>
      </c>
      <c r="B397" s="39">
        <f t="shared" si="167"/>
        <v>2455560.5</v>
      </c>
      <c r="C397" s="35">
        <f t="shared" si="168"/>
        <v>4238.332860349799</v>
      </c>
      <c r="D397" s="35">
        <f t="shared" si="169"/>
        <v>-0.0423287184283003</v>
      </c>
      <c r="E397" s="34">
        <f t="shared" si="186"/>
        <v>-23.27975417265813</v>
      </c>
      <c r="F397" s="34">
        <f t="shared" si="170"/>
        <v>3.9435167015049184</v>
      </c>
      <c r="G397" s="34">
        <f t="shared" si="187"/>
        <v>4.692241221522096</v>
      </c>
      <c r="H397" s="34">
        <f t="shared" si="188"/>
        <v>5.38376762073551</v>
      </c>
      <c r="I397" s="34">
        <f t="shared" si="189"/>
        <v>6.040498569044839</v>
      </c>
      <c r="J397" s="34">
        <f t="shared" si="190"/>
        <v>15.985845419933218</v>
      </c>
      <c r="K397" s="53" t="str">
        <f t="shared" si="171"/>
        <v>15h59m</v>
      </c>
      <c r="L397" s="35">
        <f t="shared" si="191"/>
        <v>16.734569939950397</v>
      </c>
      <c r="M397" s="46" t="str">
        <f t="shared" si="172"/>
        <v>16h44m</v>
      </c>
      <c r="N397" s="34">
        <f t="shared" si="192"/>
        <v>17.426096339163813</v>
      </c>
      <c r="O397" s="47" t="str">
        <f t="shared" si="173"/>
        <v>17h25m</v>
      </c>
      <c r="P397" s="35">
        <f t="shared" si="193"/>
        <v>18.08282728747314</v>
      </c>
      <c r="Q397" s="45" t="str">
        <f t="shared" si="174"/>
        <v>18h4m</v>
      </c>
      <c r="R397" s="34">
        <f t="shared" si="175"/>
        <v>11.919002861910322</v>
      </c>
      <c r="S397" s="51" t="str">
        <f t="shared" si="176"/>
        <v>11,9h</v>
      </c>
      <c r="T397" s="34">
        <f t="shared" si="194"/>
        <v>6.001830149383461</v>
      </c>
      <c r="U397" s="45" t="str">
        <f t="shared" si="177"/>
        <v>6h0m</v>
      </c>
      <c r="V397" s="35">
        <f t="shared" si="195"/>
        <v>6.6585610976927905</v>
      </c>
      <c r="W397" s="47" t="str">
        <f t="shared" si="178"/>
        <v>6h39m</v>
      </c>
      <c r="X397" s="35">
        <f t="shared" si="196"/>
        <v>7.350087496906204</v>
      </c>
      <c r="Y397" s="46" t="str">
        <f t="shared" si="179"/>
        <v>7h21m</v>
      </c>
      <c r="Z397" s="34">
        <f t="shared" si="197"/>
        <v>8.09881201692338</v>
      </c>
      <c r="AA397" s="48" t="str">
        <f t="shared" si="180"/>
        <v>8h5m</v>
      </c>
      <c r="AB397" s="60"/>
      <c r="AC397" s="21">
        <f t="shared" si="182"/>
        <v>15.985845419933218</v>
      </c>
      <c r="AD397" s="21">
        <f t="shared" si="181"/>
        <v>18.08282728747314</v>
      </c>
      <c r="AE397" s="21">
        <f t="shared" si="183"/>
        <v>30.001830149383462</v>
      </c>
      <c r="AF397" s="55">
        <f t="shared" si="184"/>
        <v>32.09881201692338</v>
      </c>
      <c r="AG397" s="31">
        <v>24</v>
      </c>
    </row>
    <row r="398" spans="1:33" ht="11.25">
      <c r="A398" s="40">
        <f>A397+1</f>
        <v>40543</v>
      </c>
      <c r="B398" s="39">
        <f t="shared" si="167"/>
        <v>2455561.5</v>
      </c>
      <c r="C398" s="35">
        <f t="shared" si="168"/>
        <v>4239.3185077013995</v>
      </c>
      <c r="D398" s="35">
        <f t="shared" si="169"/>
        <v>-0.04991705432454872</v>
      </c>
      <c r="E398" s="34">
        <f t="shared" si="186"/>
        <v>-23.22113497008877</v>
      </c>
      <c r="F398" s="34">
        <f t="shared" si="170"/>
        <v>3.949939545975826</v>
      </c>
      <c r="G398" s="34">
        <f t="shared" si="187"/>
        <v>4.697781255632681</v>
      </c>
      <c r="H398" s="34">
        <f t="shared" si="188"/>
        <v>5.388757827608261</v>
      </c>
      <c r="I398" s="34">
        <f t="shared" si="189"/>
        <v>6.045137349898825</v>
      </c>
      <c r="J398" s="34">
        <f t="shared" si="190"/>
        <v>15.999856600300376</v>
      </c>
      <c r="K398" s="53" t="str">
        <f t="shared" si="171"/>
        <v>15h59m</v>
      </c>
      <c r="L398" s="35">
        <f t="shared" si="191"/>
        <v>16.74769830995723</v>
      </c>
      <c r="M398" s="46" t="str">
        <f t="shared" si="172"/>
        <v>16h44m</v>
      </c>
      <c r="N398" s="34">
        <f t="shared" si="192"/>
        <v>17.43867488193281</v>
      </c>
      <c r="O398" s="47" t="str">
        <f t="shared" si="173"/>
        <v>17h26m</v>
      </c>
      <c r="P398" s="35">
        <f t="shared" si="193"/>
        <v>18.095054404223372</v>
      </c>
      <c r="Q398" s="45" t="str">
        <f t="shared" si="174"/>
        <v>18h5m</v>
      </c>
      <c r="R398" s="34">
        <f t="shared" si="175"/>
        <v>11.909725300202352</v>
      </c>
      <c r="S398" s="51" t="str">
        <f t="shared" si="176"/>
        <v>11,9h</v>
      </c>
      <c r="T398" s="34">
        <f t="shared" si="194"/>
        <v>6.004779704425724</v>
      </c>
      <c r="U398" s="45" t="str">
        <f t="shared" si="177"/>
        <v>6h0m</v>
      </c>
      <c r="V398" s="35">
        <f t="shared" si="195"/>
        <v>6.661159226716288</v>
      </c>
      <c r="W398" s="47" t="str">
        <f t="shared" si="178"/>
        <v>6h39m</v>
      </c>
      <c r="X398" s="35">
        <f t="shared" si="196"/>
        <v>7.352135798691868</v>
      </c>
      <c r="Y398" s="46" t="str">
        <f t="shared" si="179"/>
        <v>7h21m</v>
      </c>
      <c r="Z398" s="34">
        <f t="shared" si="197"/>
        <v>8.099977508348722</v>
      </c>
      <c r="AA398" s="48" t="str">
        <f t="shared" si="180"/>
        <v>8h5m</v>
      </c>
      <c r="AB398" s="60"/>
      <c r="AC398" s="21">
        <f t="shared" si="182"/>
        <v>15.999856600300376</v>
      </c>
      <c r="AD398" s="21">
        <f t="shared" si="181"/>
        <v>18.095054404223372</v>
      </c>
      <c r="AE398" s="21">
        <f t="shared" si="183"/>
        <v>30.004779704425722</v>
      </c>
      <c r="AF398" s="55">
        <f t="shared" si="184"/>
        <v>32.09997750834872</v>
      </c>
      <c r="AG398" s="31">
        <v>24</v>
      </c>
    </row>
    <row r="399" spans="1:33" ht="11.25">
      <c r="A399" s="40">
        <f>A398+1</f>
        <v>40544</v>
      </c>
      <c r="B399" s="39">
        <f t="shared" si="167"/>
        <v>2455562.5</v>
      </c>
      <c r="C399" s="35">
        <f t="shared" si="168"/>
        <v>4240.304155053</v>
      </c>
      <c r="D399" s="35">
        <f t="shared" si="169"/>
        <v>-0.05744396820000302</v>
      </c>
      <c r="E399" s="34">
        <f t="shared" si="186"/>
        <v>-23.06941193190776</v>
      </c>
      <c r="F399" s="34">
        <f t="shared" si="170"/>
        <v>3.9665079212668846</v>
      </c>
      <c r="G399" s="34">
        <f t="shared" si="187"/>
        <v>4.712088217702562</v>
      </c>
      <c r="H399" s="34">
        <f t="shared" si="188"/>
        <v>5.4016553548830855</v>
      </c>
      <c r="I399" s="34">
        <f t="shared" si="189"/>
        <v>6.057134985862346</v>
      </c>
      <c r="J399" s="34">
        <f t="shared" si="190"/>
        <v>16.02395188946689</v>
      </c>
      <c r="K399" s="53" t="str">
        <f t="shared" si="171"/>
        <v>16h1m</v>
      </c>
      <c r="L399" s="35">
        <f t="shared" si="191"/>
        <v>16.769532185902566</v>
      </c>
      <c r="M399" s="46" t="str">
        <f t="shared" si="172"/>
        <v>16h46m</v>
      </c>
      <c r="N399" s="34">
        <f t="shared" si="192"/>
        <v>17.45909932308309</v>
      </c>
      <c r="O399" s="47" t="str">
        <f t="shared" si="173"/>
        <v>17h27m</v>
      </c>
      <c r="P399" s="35">
        <f t="shared" si="193"/>
        <v>18.114578954062353</v>
      </c>
      <c r="Q399" s="45" t="str">
        <f t="shared" si="174"/>
        <v>18h6m</v>
      </c>
      <c r="R399" s="34">
        <f t="shared" si="175"/>
        <v>11.885730028275304</v>
      </c>
      <c r="S399" s="51" t="str">
        <f t="shared" si="176"/>
        <v>11,9h</v>
      </c>
      <c r="T399" s="34">
        <f t="shared" si="194"/>
        <v>6.000308982337657</v>
      </c>
      <c r="U399" s="45" t="str">
        <f t="shared" si="177"/>
        <v>6h0m</v>
      </c>
      <c r="V399" s="35">
        <f t="shared" si="195"/>
        <v>6.6557886133169175</v>
      </c>
      <c r="W399" s="47" t="str">
        <f t="shared" si="178"/>
        <v>6h39m</v>
      </c>
      <c r="X399" s="35">
        <f t="shared" si="196"/>
        <v>7.345355750497441</v>
      </c>
      <c r="Y399" s="46" t="str">
        <f t="shared" si="179"/>
        <v>7h20m</v>
      </c>
      <c r="Z399" s="34">
        <f t="shared" si="197"/>
        <v>8.090936046933118</v>
      </c>
      <c r="AA399" s="48" t="str">
        <f t="shared" si="180"/>
        <v>8h5m</v>
      </c>
      <c r="AB399" s="60"/>
      <c r="AC399" s="21">
        <f t="shared" si="182"/>
        <v>16.02395188946689</v>
      </c>
      <c r="AD399" s="21">
        <f t="shared" si="181"/>
        <v>18.114578954062353</v>
      </c>
      <c r="AE399" s="21">
        <f t="shared" si="183"/>
        <v>30.000308982337657</v>
      </c>
      <c r="AF399" s="55">
        <f t="shared" si="184"/>
        <v>32.090936046933116</v>
      </c>
      <c r="AG399" s="31">
        <v>24</v>
      </c>
    </row>
    <row r="400" ht="11.25"/>
    <row r="401" ht="11.25"/>
    <row r="402" ht="11.25"/>
    <row r="403" ht="11.25"/>
    <row r="404" ht="11.25"/>
    <row r="405" ht="11.25"/>
    <row r="406" ht="11.25"/>
    <row r="407" ht="11.25"/>
    <row r="408" ht="11.25"/>
    <row r="409" ht="11.25"/>
    <row r="410" ht="11.25"/>
    <row r="411" ht="11.25"/>
    <row r="412" ht="11.25"/>
  </sheetData>
  <sheetProtection password="D283" sheet="1" objects="1" scenarios="1"/>
  <mergeCells count="6">
    <mergeCell ref="K2:K3"/>
    <mergeCell ref="Q1:U1"/>
    <mergeCell ref="AA2:AA3"/>
    <mergeCell ref="Q2:U2"/>
    <mergeCell ref="M3:Q3"/>
    <mergeCell ref="U3:Y3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</dc:creator>
  <cp:keywords/>
  <dc:description/>
  <cp:lastModifiedBy>RS</cp:lastModifiedBy>
  <cp:lastPrinted>2008-11-27T20:01:41Z</cp:lastPrinted>
  <dcterms:created xsi:type="dcterms:W3CDTF">2008-01-18T19:58:12Z</dcterms:created>
  <dcterms:modified xsi:type="dcterms:W3CDTF">2009-10-05T16:39:41Z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